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100" windowHeight="4200" firstSheet="4" activeTab="7"/>
  </bookViews>
  <sheets>
    <sheet name="TV-L Ärzte ab Dez. 22" sheetId="14" r:id="rId1"/>
    <sheet name="TV-L Ärzte ab Jul. 23" sheetId="9" r:id="rId2"/>
    <sheet name="TV-L Ärzte ab Dez. 23" sheetId="21" r:id="rId3"/>
    <sheet name="TV-L Ärzte ab Jan. 24" sheetId="22" r:id="rId4"/>
    <sheet name="TV-L Ärzte ab Jul. 24" sheetId="23" r:id="rId5"/>
    <sheet name="TV-L Ärzte ab Nov. 24" sheetId="24" r:id="rId6"/>
    <sheet name="TV-L Ärzte ab Feb. 25" sheetId="26" r:id="rId7"/>
    <sheet name="TV-L Ärzte ab Juli 25" sheetId="27"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1" i="27" l="1"/>
  <c r="Z31" i="27" s="1"/>
  <c r="M31" i="27"/>
  <c r="T31" i="27" s="1"/>
  <c r="AB31" i="27" s="1"/>
  <c r="L31" i="27"/>
  <c r="S31" i="27" s="1"/>
  <c r="AA31" i="27" s="1"/>
  <c r="K31" i="27"/>
  <c r="S30" i="27"/>
  <c r="AA30" i="27" s="1"/>
  <c r="R30" i="27"/>
  <c r="Z30" i="27" s="1"/>
  <c r="M30" i="27"/>
  <c r="T30" i="27" s="1"/>
  <c r="AB30" i="27" s="1"/>
  <c r="L30" i="27"/>
  <c r="K30" i="27"/>
  <c r="T29" i="27"/>
  <c r="AB29" i="27" s="1"/>
  <c r="S29" i="27"/>
  <c r="AA29" i="27" s="1"/>
  <c r="R29" i="27"/>
  <c r="Z29" i="27" s="1"/>
  <c r="M29" i="27"/>
  <c r="L29" i="27"/>
  <c r="K29" i="27"/>
  <c r="AA28" i="27"/>
  <c r="S28" i="27"/>
  <c r="R28" i="27"/>
  <c r="Z28" i="27" s="1"/>
  <c r="O28" i="27"/>
  <c r="V28" i="27" s="1"/>
  <c r="AD28" i="27" s="1"/>
  <c r="N28" i="27"/>
  <c r="U28" i="27" s="1"/>
  <c r="AC28" i="27" s="1"/>
  <c r="M28" i="27"/>
  <c r="T28" i="27" s="1"/>
  <c r="AB28" i="27" s="1"/>
  <c r="L28" i="27"/>
  <c r="K28" i="27"/>
  <c r="Z22" i="14" l="1"/>
  <c r="AA22" i="14"/>
  <c r="AB22" i="14"/>
  <c r="Z23" i="14"/>
  <c r="AA23" i="14"/>
  <c r="AB23" i="14"/>
  <c r="Z24" i="14"/>
  <c r="AA24" i="14"/>
  <c r="AB24" i="14"/>
  <c r="AA21" i="14"/>
  <c r="AB21" i="14"/>
  <c r="AC21" i="14"/>
  <c r="AD21" i="14"/>
  <c r="Z21" i="14"/>
  <c r="Z23" i="9"/>
  <c r="AA23" i="9"/>
  <c r="AB23" i="9"/>
  <c r="Z24" i="9"/>
  <c r="AA24" i="9"/>
  <c r="AB24" i="9"/>
  <c r="Z25" i="9"/>
  <c r="AA25" i="9"/>
  <c r="AB25" i="9"/>
  <c r="AA22" i="9"/>
  <c r="AB22" i="9"/>
  <c r="AC22" i="9"/>
  <c r="AD22" i="9"/>
  <c r="Z22" i="9"/>
  <c r="Z27" i="21"/>
  <c r="AA27" i="21"/>
  <c r="AB27" i="21"/>
  <c r="Z28" i="21"/>
  <c r="AA28" i="21"/>
  <c r="AB28" i="21"/>
  <c r="Z29" i="21"/>
  <c r="AA29" i="21"/>
  <c r="AB29" i="21"/>
  <c r="AA26" i="21"/>
  <c r="AB26" i="21"/>
  <c r="AC26" i="21"/>
  <c r="AD26" i="21"/>
  <c r="Z26" i="21"/>
  <c r="C20" i="21"/>
  <c r="Z28" i="22"/>
  <c r="AA28" i="22"/>
  <c r="AB28" i="22"/>
  <c r="Z29" i="22"/>
  <c r="AA29" i="22"/>
  <c r="AB29" i="22"/>
  <c r="Z30" i="22"/>
  <c r="AA30" i="22"/>
  <c r="AB30" i="22"/>
  <c r="AA27" i="22"/>
  <c r="AB27" i="22"/>
  <c r="AC27" i="22"/>
  <c r="AD27" i="22"/>
  <c r="Z27" i="22"/>
  <c r="C21" i="22"/>
  <c r="Z29" i="23"/>
  <c r="AA29" i="23"/>
  <c r="AB29" i="23"/>
  <c r="Z30" i="23"/>
  <c r="AA30" i="23"/>
  <c r="AB30" i="23"/>
  <c r="Z31" i="23"/>
  <c r="AA31" i="23"/>
  <c r="AB31" i="23"/>
  <c r="C22" i="23"/>
  <c r="AA28" i="23"/>
  <c r="AC28" i="23"/>
  <c r="AD28" i="23"/>
  <c r="Z28" i="23"/>
  <c r="AB28" i="23" l="1"/>
  <c r="Z27" i="24"/>
  <c r="AA27" i="24"/>
  <c r="AB27" i="24"/>
  <c r="Z28" i="24"/>
  <c r="AA28" i="24"/>
  <c r="AB28" i="24"/>
  <c r="Z29" i="24"/>
  <c r="AA29" i="24"/>
  <c r="AB29" i="24"/>
  <c r="AA26" i="24"/>
  <c r="AB26" i="24"/>
  <c r="AC26" i="24"/>
  <c r="AD26" i="24"/>
  <c r="Z26" i="24" l="1"/>
  <c r="M30" i="26" l="1"/>
  <c r="T30" i="26" s="1"/>
  <c r="AB30" i="26" s="1"/>
  <c r="L30" i="26"/>
  <c r="S30" i="26" s="1"/>
  <c r="AA30" i="26" s="1"/>
  <c r="K30" i="26"/>
  <c r="R30" i="26" s="1"/>
  <c r="Z30" i="26" s="1"/>
  <c r="M29" i="26"/>
  <c r="T29" i="26" s="1"/>
  <c r="AB29" i="26" s="1"/>
  <c r="L29" i="26"/>
  <c r="S29" i="26" s="1"/>
  <c r="AA29" i="26" s="1"/>
  <c r="K29" i="26"/>
  <c r="R29" i="26" s="1"/>
  <c r="Z29" i="26" s="1"/>
  <c r="M28" i="26"/>
  <c r="T28" i="26" s="1"/>
  <c r="AB28" i="26" s="1"/>
  <c r="L28" i="26"/>
  <c r="S28" i="26" s="1"/>
  <c r="AA28" i="26" s="1"/>
  <c r="K28" i="26"/>
  <c r="R28" i="26" s="1"/>
  <c r="Z28" i="26" s="1"/>
  <c r="O27" i="26"/>
  <c r="V27" i="26" s="1"/>
  <c r="AD27" i="26" s="1"/>
  <c r="N27" i="26"/>
  <c r="U27" i="26" s="1"/>
  <c r="AC27" i="26" s="1"/>
  <c r="M27" i="26"/>
  <c r="T27" i="26" s="1"/>
  <c r="AB27" i="26" s="1"/>
  <c r="L27" i="26"/>
  <c r="S27" i="26" s="1"/>
  <c r="AA27" i="26" s="1"/>
  <c r="K27" i="26"/>
  <c r="R27" i="26" s="1"/>
  <c r="Z27" i="26" s="1"/>
  <c r="M29" i="24" l="1"/>
  <c r="T29" i="24" s="1"/>
  <c r="L29" i="24"/>
  <c r="S29" i="24" s="1"/>
  <c r="K29" i="24"/>
  <c r="R29" i="24" s="1"/>
  <c r="M28" i="24"/>
  <c r="T28" i="24" s="1"/>
  <c r="L28" i="24"/>
  <c r="S28" i="24" s="1"/>
  <c r="K28" i="24"/>
  <c r="R28" i="24" s="1"/>
  <c r="M27" i="24"/>
  <c r="T27" i="24" s="1"/>
  <c r="L27" i="24"/>
  <c r="S27" i="24" s="1"/>
  <c r="K27" i="24"/>
  <c r="R27" i="24" s="1"/>
  <c r="O26" i="24"/>
  <c r="V26" i="24" s="1"/>
  <c r="N26" i="24"/>
  <c r="U26" i="24" s="1"/>
  <c r="M26" i="24"/>
  <c r="T26" i="24" s="1"/>
  <c r="L26" i="24"/>
  <c r="S26" i="24" s="1"/>
  <c r="K26" i="24"/>
  <c r="R26" i="24" s="1"/>
  <c r="T31" i="23"/>
  <c r="M31" i="23"/>
  <c r="L31" i="23"/>
  <c r="S31" i="23" s="1"/>
  <c r="K31" i="23"/>
  <c r="R31" i="23" s="1"/>
  <c r="M30" i="23"/>
  <c r="T30" i="23" s="1"/>
  <c r="L30" i="23"/>
  <c r="S30" i="23" s="1"/>
  <c r="K30" i="23"/>
  <c r="R30" i="23" s="1"/>
  <c r="R29" i="23"/>
  <c r="M29" i="23"/>
  <c r="T29" i="23" s="1"/>
  <c r="L29" i="23"/>
  <c r="S29" i="23" s="1"/>
  <c r="K29" i="23"/>
  <c r="U28" i="23"/>
  <c r="O28" i="23"/>
  <c r="V28" i="23" s="1"/>
  <c r="N28" i="23"/>
  <c r="M28" i="23"/>
  <c r="T28" i="23" s="1"/>
  <c r="L28" i="23"/>
  <c r="S28" i="23" s="1"/>
  <c r="K28" i="23"/>
  <c r="R28" i="23" s="1"/>
  <c r="AC24" i="23"/>
  <c r="AC23" i="22"/>
  <c r="T30" i="22"/>
  <c r="R30" i="22"/>
  <c r="M30" i="22"/>
  <c r="L30" i="22"/>
  <c r="S30" i="22" s="1"/>
  <c r="K30" i="22"/>
  <c r="S29" i="22"/>
  <c r="R29" i="22"/>
  <c r="M29" i="22"/>
  <c r="T29" i="22" s="1"/>
  <c r="L29" i="22"/>
  <c r="K29" i="22"/>
  <c r="T28" i="22"/>
  <c r="S28" i="22"/>
  <c r="R28" i="22"/>
  <c r="M28" i="22"/>
  <c r="L28" i="22"/>
  <c r="K28" i="22"/>
  <c r="S27" i="22"/>
  <c r="O27" i="22"/>
  <c r="V27" i="22" s="1"/>
  <c r="N27" i="22"/>
  <c r="U27" i="22" s="1"/>
  <c r="M27" i="22"/>
  <c r="T27" i="22" s="1"/>
  <c r="L27" i="22"/>
  <c r="K27" i="22"/>
  <c r="R27" i="22" s="1"/>
  <c r="AC21" i="21"/>
  <c r="S29" i="21"/>
  <c r="M29" i="21"/>
  <c r="T29" i="21" s="1"/>
  <c r="L29" i="21"/>
  <c r="K29" i="21"/>
  <c r="R29" i="21" s="1"/>
  <c r="M28" i="21"/>
  <c r="T28" i="21" s="1"/>
  <c r="L28" i="21"/>
  <c r="S28" i="21" s="1"/>
  <c r="K28" i="21"/>
  <c r="R28" i="21" s="1"/>
  <c r="R27" i="21"/>
  <c r="M27" i="21"/>
  <c r="T27" i="21" s="1"/>
  <c r="L27" i="21"/>
  <c r="S27" i="21" s="1"/>
  <c r="K27" i="21"/>
  <c r="U26" i="21"/>
  <c r="O26" i="21"/>
  <c r="V26" i="21" s="1"/>
  <c r="N26" i="21"/>
  <c r="M26" i="21"/>
  <c r="T26" i="21" s="1"/>
  <c r="L26" i="21"/>
  <c r="S26" i="21" s="1"/>
  <c r="K26" i="21"/>
  <c r="R26" i="21" s="1"/>
  <c r="M24" i="14" l="1"/>
  <c r="T24" i="14" s="1"/>
  <c r="L24" i="14"/>
  <c r="S24" i="14" s="1"/>
  <c r="K24" i="14"/>
  <c r="R24" i="14" s="1"/>
  <c r="M23" i="14"/>
  <c r="T23" i="14" s="1"/>
  <c r="L23" i="14"/>
  <c r="S23" i="14" s="1"/>
  <c r="K23" i="14"/>
  <c r="R23" i="14" s="1"/>
  <c r="M22" i="14"/>
  <c r="T22" i="14" s="1"/>
  <c r="L22" i="14"/>
  <c r="S22" i="14" s="1"/>
  <c r="K22" i="14"/>
  <c r="R22" i="14" s="1"/>
  <c r="O21" i="14"/>
  <c r="V21" i="14" s="1"/>
  <c r="N21" i="14"/>
  <c r="U21" i="14" s="1"/>
  <c r="M21" i="14"/>
  <c r="T21" i="14" s="1"/>
  <c r="L21" i="14"/>
  <c r="S21" i="14" s="1"/>
  <c r="K21" i="14"/>
  <c r="R21" i="14" s="1"/>
  <c r="M25" i="9" l="1"/>
  <c r="T25" i="9" s="1"/>
  <c r="L25" i="9"/>
  <c r="K25" i="9"/>
  <c r="R25" i="9" s="1"/>
  <c r="M24" i="9"/>
  <c r="T24" i="9" s="1"/>
  <c r="L24" i="9"/>
  <c r="K24" i="9"/>
  <c r="R24" i="9" s="1"/>
  <c r="M23" i="9"/>
  <c r="T23" i="9" s="1"/>
  <c r="L23" i="9"/>
  <c r="K23" i="9"/>
  <c r="R23" i="9" s="1"/>
  <c r="O22" i="9"/>
  <c r="N22" i="9"/>
  <c r="M22" i="9"/>
  <c r="T22" i="9" s="1"/>
  <c r="L22" i="9"/>
  <c r="K22" i="9"/>
  <c r="R22" i="9" s="1"/>
  <c r="S23" i="9" l="1"/>
  <c r="S24" i="9"/>
  <c r="S25" i="9"/>
  <c r="S22" i="9"/>
  <c r="U22" i="9"/>
  <c r="V22" i="9"/>
</calcChain>
</file>

<file path=xl/comments1.xml><?xml version="1.0" encoding="utf-8"?>
<comments xmlns="http://schemas.openxmlformats.org/spreadsheetml/2006/main">
  <authors>
    <author>Autor</author>
  </authors>
  <commentList>
    <comment ref="B14"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19" authorId="0" shapeId="0">
      <text>
        <r>
          <rPr>
            <b/>
            <sz val="9"/>
            <color indexed="81"/>
            <rFont val="Segoe UI"/>
            <family val="2"/>
          </rPr>
          <t>Autor:</t>
        </r>
        <r>
          <rPr>
            <sz val="9"/>
            <color indexed="81"/>
            <rFont val="Segoe UI"/>
            <family val="2"/>
          </rPr>
          <t xml:space="preserve">
Quelle:
TV-L Anlage D (zu § 41 TV-L - Sonderregelungen für Ärztinnen und Ärzte an Universitätskliniken)</t>
        </r>
      </text>
    </comment>
    <comment ref="Q19" authorId="0" shapeId="0">
      <text>
        <r>
          <rPr>
            <b/>
            <sz val="9"/>
            <color indexed="81"/>
            <rFont val="Segoe UI"/>
            <family val="2"/>
          </rPr>
          <t>Autor:</t>
        </r>
        <r>
          <rPr>
            <sz val="9"/>
            <color indexed="81"/>
            <rFont val="Segoe UI"/>
            <family val="2"/>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27"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family val="2"/>
          </rPr>
          <t xml:space="preserve">. </t>
        </r>
      </text>
    </comment>
  </commentList>
</comments>
</file>

<file path=xl/comments2.xml><?xml version="1.0" encoding="utf-8"?>
<comments xmlns="http://schemas.openxmlformats.org/spreadsheetml/2006/main">
  <authors>
    <author>Autor</author>
  </authors>
  <commentList>
    <comment ref="B15"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0" authorId="0" shapeId="0">
      <text>
        <r>
          <rPr>
            <b/>
            <sz val="9"/>
            <color indexed="81"/>
            <rFont val="Segoe UI"/>
            <family val="2"/>
          </rPr>
          <t>Autor:</t>
        </r>
        <r>
          <rPr>
            <sz val="9"/>
            <color indexed="81"/>
            <rFont val="Segoe UI"/>
            <family val="2"/>
          </rPr>
          <t xml:space="preserve">
Quelle:
TV-L Anlage D (zu § 41 TV-L - Sonderregelungen für Ärztinnen und Ärzte an Universitätskliniken)</t>
        </r>
      </text>
    </comment>
    <comment ref="Q20" authorId="0" shapeId="0">
      <text>
        <r>
          <rPr>
            <b/>
            <sz val="9"/>
            <color indexed="81"/>
            <rFont val="Segoe UI"/>
            <family val="2"/>
          </rPr>
          <t>Autor:</t>
        </r>
        <r>
          <rPr>
            <sz val="9"/>
            <color indexed="81"/>
            <rFont val="Segoe UI"/>
            <family val="2"/>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28"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family val="2"/>
          </rPr>
          <t xml:space="preserve">. </t>
        </r>
      </text>
    </comment>
  </commentList>
</comments>
</file>

<file path=xl/comments3.xml><?xml version="1.0" encoding="utf-8"?>
<comments xmlns="http://schemas.openxmlformats.org/spreadsheetml/2006/main">
  <authors>
    <author>Autor</author>
  </authors>
  <commentList>
    <comment ref="B16"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19" authorId="0" shapeId="0">
      <text>
        <r>
          <rPr>
            <b/>
            <sz val="9"/>
            <color indexed="81"/>
            <rFont val="Segoe UI"/>
            <family val="2"/>
          </rPr>
          <t>Autor:</t>
        </r>
        <r>
          <rPr>
            <sz val="9"/>
            <color indexed="81"/>
            <rFont val="Segoe UI"/>
            <family val="2"/>
          </rPr>
          <t xml:space="preserve">
Quelle: Tarifvertrag über Sonderzahlungen zur Abmilderung der gestiegenen Verbraucherpreise (TV Inflationsausgleich), vom 9. Dezember 2023, Tarifgemeinschaft deutscher Länder und dbb beamtenbund und tarifunion (Anlage zur Tarifeinigung vom 9. Dezember 2023)
§ 2 Inflationsausgleichs-Einmalzahlung
(1) Personen, die unter den Geltungsbereich dieses Tarifvertrags fallen, erhalten eine einmalige Sonderzahlung (Inflationsausgleichs-Einmalzahlung), die zum frühestmöglichen Zeitpunkt ausgezahlt wird, wenn ihr Arbeits-, Ausbildungs-, Studien- oder Praktikantenverhältnis am 9. Dezember 2023 besteht und sie in der Zeit vom 1. August 2023 bis zum 8. Dezember 2023 an mindestens einem Tag Anspruch auf Entgelt hatten.
(2) Die Höhe der Inflationsausgleichs-Einmalzahlung beträgt für Personen, die unter den Geltungsbereich des TV-L fallen, 1.800 Euro. ... Maßgeblich sind die jeweiligen Verhältnisse am 9. Dezember 2023. Sofern an diesem Tag das Arbeits-, Ausbildungs-, Studien- bzw. Praktikantenverhältnis geruht hat, sind die Verhältnisse am Tag vor dem Beginn des Ruhens maßgeblich.
§ 4 Gemeinsame Bestimmungen für die Sonderzahlungen nach §§ 2 und 3
(1) Die Inflationsausgleichs-Einmalzahlung nach § 2 sowie die Inflationsausgleichs-Monatszahlungen nach § 3 werden jeweils zusätzlich zum ohnehin geschuldeten Entgelt gewährt. Es handelt sich jeweils um einen Zuschuss des Arbeitgebers zur Abmilderung der gestiegenen Verbraucherpreise im Sinne des § 3 Nummer 11c des Einkommensteuergesetzes für die Jahre 2023 und 2024.
...
(3) Die Zahlungen nach §§ 2 und 3 sind kein zusatzversorgungspflichtiges Entgelt.
(4) Die Zahlungen nach §§ 2 und 3 sind bei der Bemessung sonstiger Leistungen nicht zu berücksichtigen.
Quelle: Tarifvertrag für den öffentlichen Dienst der Länder (TV-L), vom 12. Oktober 2006,
in der Fassung des Änderungstarifvertrages Nr. 12 vom 29. November 2021
§ 24 Berechnung und Auszahlung des Entgelts
(2) Soweit tarifvertraglich nicht ausdrücklich etwas anderes geregelt ist, erhalten Teilzeitbeschäftigte das Tabellenentgelt (§ 15) und alle sonstigen Entgeltbestandteile in dem Umfang, der dem Anteil ihrer individuell vereinbarten durchschnittlichen Arbeitszeit an der regelmäßigen Arbeitszeit vergleichbarer Vollzeitbeschäftigter entspricht.</t>
        </r>
      </text>
    </comment>
    <comment ref="B24" authorId="0" shapeId="0">
      <text>
        <r>
          <rPr>
            <b/>
            <sz val="9"/>
            <color indexed="81"/>
            <rFont val="Segoe UI"/>
            <family val="2"/>
          </rPr>
          <t>Autor:</t>
        </r>
        <r>
          <rPr>
            <sz val="9"/>
            <color indexed="81"/>
            <rFont val="Segoe UI"/>
            <family val="2"/>
          </rPr>
          <t xml:space="preserve">
Quelle:
TV-L Anlage D (zu § 41 TV-L - Sonderregelungen für Ärztinnen und Ärzte an Universitätskliniken)</t>
        </r>
      </text>
    </comment>
    <comment ref="Q24" authorId="0" shapeId="0">
      <text>
        <r>
          <rPr>
            <b/>
            <sz val="9"/>
            <color indexed="81"/>
            <rFont val="Segoe UI"/>
            <family val="2"/>
          </rPr>
          <t>Autor:</t>
        </r>
        <r>
          <rPr>
            <sz val="9"/>
            <color indexed="81"/>
            <rFont val="Segoe UI"/>
            <family val="2"/>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32"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family val="2"/>
          </rPr>
          <t xml:space="preserve">. </t>
        </r>
      </text>
    </comment>
  </commentList>
</comments>
</file>

<file path=xl/comments4.xml><?xml version="1.0" encoding="utf-8"?>
<comments xmlns="http://schemas.openxmlformats.org/spreadsheetml/2006/main">
  <authors>
    <author>Autor</author>
  </authors>
  <commentList>
    <comment ref="B17"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0" authorId="0" shapeId="0">
      <text>
        <r>
          <rPr>
            <b/>
            <sz val="9"/>
            <color indexed="81"/>
            <rFont val="Segoe UI"/>
            <family val="2"/>
          </rPr>
          <t>Autor:</t>
        </r>
        <r>
          <rPr>
            <sz val="9"/>
            <color indexed="81"/>
            <rFont val="Segoe UI"/>
            <family val="2"/>
          </rPr>
          <t xml:space="preserve">
Quelle: Tarifvertrag über Sonderzahlungen zur Abmilderung der gestiegenen Verbraucherpreise (TV Inflationsausgleich), vom 9. Dezember 2023, Tarifgemeinschaft deutscher Länder und dbb beamtenbund und tarifunion (Anlage zur Tarifeinigung vom 9. Dezember 2023)
§ 3 Inflationsausgleichs-Monatszahlungen
(1) Personen, die unter den Geltungsbereich dieses Tarifvertrags fallen, erhalten in den Monaten Januar 2024 bis Oktober 2024 (Bezugsmonate) monatliche Sonderzahlungen (Inflationsausgleichs-Monatszahlungen). Die Auszahlung erfolgt mit dem Entgelt für den jeweiligen Bezugsmonat, die Auszahlung für die Monate Januar 2024 bis März 2024 erfolgt zum frühestmöglichen Zeitpunkt. Der Anspruch auf Inflationsausgleichs-Monatszahlungen besteht jeweils nur, wenn in dem Bezugsmonat ein Arbeits-, Ausbildungs-, Studien- oder Praktikantenverhältnis besteht und an mindestens einem Tag Anspruch auf Entgelt bestanden hat.
(2) Die Höhe der Inflationsausgleichs-Monatszahlungen beträgt für Personen, die unter den Geltungsbereich des TV-L fallen, in den Bezugsmonaten jeweils 120 Euro. ... § 24 Absatz 2 TV-L gilt entsprechend. Maßgeblich sind die jeweiligen Verhältnisse am ersten Tag des jeweiligen Bezugsmonats. Sofern am jeweils ersten Tag des jeweiligen Bezugsmonats das Arbeits-, Ausbildungs-, Studien- bzw. Praktikantenverhältnis ruht, sind die Verhältnisse am Tag vor dem Beginn des Ruhens maßgeblich.
§ 4 Gemeinsame Bestimmungen für die Sonderzahlungen nach §§ 2 und 3
(1) Die Inflationsausgleichs-Einmalzahlung nach § 2 sowie die Inflationsausgleichs-Monatszahlungen nach § 3 werden jeweils zusätzlich zum ohnehin geschuldeten Entgelt gewährt. Es handelt sich jeweils um einen Zuschuss des Arbeitgebers zur Abmilderung der gestiegenen Verbraucherpreise im Sinne des § 3 Nummer 11c des Einkommensteuergesetzes für die Jahre 2023 und 2024.
...
(3) Die Zahlungen nach §§ 2 und 3 sind kein zusatzversorgungspflichtiges Entgelt.
(4) Die Zahlungen nach §§ 2 und 3 sind bei der Bemessung sonstiger Leistungen nicht zu berücksichtigen.
Quelle: Tarifvertrag für den öffentlichen Dienst der Länder (TV-L), vom 12. Oktober 2006,
in der Fassung des Änderungstarifvertrages Nr. 12 vom 29. November 2021
§ 24 Berechnung und Auszahlung des Entgelts
(2) Soweit tarifvertraglich nicht ausdrücklich etwas anderes geregelt ist, erhalten Teilzeitbeschäftigte das Tabellenentgelt (§ 15) und alle sonstigen Entgeltbestandteile in dem Umfang, der dem Anteil ihrer individuell vereinbarten durchschnittlichen Arbeitszeit an der regelmäßigen Arbeitszeit vergleichbarer Vollzeitbeschäftigter entspricht.</t>
        </r>
      </text>
    </comment>
    <comment ref="B25" authorId="0" shapeId="0">
      <text>
        <r>
          <rPr>
            <b/>
            <sz val="9"/>
            <color indexed="81"/>
            <rFont val="Segoe UI"/>
            <family val="2"/>
          </rPr>
          <t>Autor:</t>
        </r>
        <r>
          <rPr>
            <sz val="9"/>
            <color indexed="81"/>
            <rFont val="Segoe UI"/>
            <family val="2"/>
          </rPr>
          <t xml:space="preserve">
Quelle:
TV-L Anlage D (zu § 41 TV-L - Sonderregelungen für Ärztinnen und Ärzte an Universitätskliniken)</t>
        </r>
      </text>
    </comment>
    <comment ref="Q25" authorId="0" shapeId="0">
      <text>
        <r>
          <rPr>
            <b/>
            <sz val="9"/>
            <color indexed="81"/>
            <rFont val="Segoe UI"/>
            <family val="2"/>
          </rPr>
          <t>Autor:</t>
        </r>
        <r>
          <rPr>
            <sz val="9"/>
            <color indexed="81"/>
            <rFont val="Segoe UI"/>
            <family val="2"/>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33"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family val="2"/>
          </rPr>
          <t xml:space="preserve">. </t>
        </r>
      </text>
    </comment>
  </commentList>
</comments>
</file>

<file path=xl/comments5.xml><?xml version="1.0" encoding="utf-8"?>
<comments xmlns="http://schemas.openxmlformats.org/spreadsheetml/2006/main">
  <authors>
    <author>Autor</author>
  </authors>
  <commentList>
    <comment ref="B18"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1" authorId="0" shapeId="0">
      <text>
        <r>
          <rPr>
            <b/>
            <sz val="9"/>
            <color indexed="81"/>
            <rFont val="Segoe UI"/>
            <family val="2"/>
          </rPr>
          <t>Autor:</t>
        </r>
        <r>
          <rPr>
            <sz val="9"/>
            <color indexed="81"/>
            <rFont val="Segoe UI"/>
            <family val="2"/>
          </rPr>
          <t xml:space="preserve">
Quelle: Tarifvertrag über Sonderzahlungen zur Abmilderung der gestiegenen Verbraucherpreise (TV Inflationsausgleich), vom 9. Dezember 2023, Tarifgemeinschaft deutscher Länder und dbb beamtenbund und tarifunion (Anlage zur Tarifeinigung vom 9. Dezember 2023)
§ 3 Inflationsausgleichs-Monatszahlungen
(1) Personen, die unter den Geltungsbereich dieses Tarifvertrags fallen, erhalten in den Monaten Januar 2024 bis Oktober 2024 (Bezugsmonate) monatliche Sonderzahlungen (Inflationsausgleichs-Monatszahlungen). Die Auszahlung erfolgt mit dem Entgelt für den jeweiligen Bezugsmonat, die Auszahlung für die Monate Januar 2024 bis März 2024 erfolgt zum frühestmöglichen Zeitpunkt. Der Anspruch auf Inflationsausgleichs-Monatszahlungen besteht jeweils nur, wenn in dem Bezugsmonat ein Arbeits-, Ausbildungs-, Studien- oder Praktikantenverhältnis besteht und an mindestens einem Tag Anspruch auf Entgelt bestanden hat.
(2) Die Höhe der Inflationsausgleichs-Monatszahlungen beträgt für Personen, die unter den Geltungsbereich des TV-L fallen, in den Bezugsmonaten jeweils 120 Euro. ... § 24 Absatz 2 TV-L gilt entsprechend. Maßgeblich sind die jeweiligen Verhältnisse am ersten Tag des jeweiligen Bezugsmonats. Sofern am jeweils ersten Tag des jeweiligen Bezugsmonats das Arbeits-, Ausbildungs-, Studien- bzw. Praktikantenverhältnis ruht, sind die Verhältnisse am Tag vor dem Beginn des Ruhens maßgeblich.
§ 4 Gemeinsame Bestimmungen für die Sonderzahlungen nach §§ 2 und 3
(1) Die Inflationsausgleichs-Einmalzahlung nach § 2 sowie die Inflationsausgleichs-Monatszahlungen nach § 3 werden jeweils zusätzlich zum ohnehin geschuldeten Entgelt gewährt. Es handelt sich jeweils um einen Zuschuss des Arbeitgebers zur Abmilderung der gestiegenen Verbraucherpreise im Sinne des § 3 Nummer 11c des Einkommensteuergesetzes für die Jahre 2023 und 2024.
...
(3) Die Zahlungen nach §§ 2 und 3 sind kein zusatzversorgungspflichtiges Entgelt.
(4) Die Zahlungen nach §§ 2 und 3 sind bei der Bemessung sonstiger Leistungen nicht zu berücksichtigen.
Quelle: Tarifvertrag für den öffentlichen Dienst der Länder (TV-L), vom 12. Oktober 2006,
in der Fassung des Änderungstarifvertrages Nr. 12 vom 29. November 2021
§ 24 Berechnung und Auszahlung des Entgelts
(2) Soweit tarifvertraglich nicht ausdrücklich etwas anderes geregelt ist, erhalten Teilzeitbeschäftigte das Tabellenentgelt (§ 15) und alle sonstigen Entgeltbestandteile in dem Umfang, der dem Anteil ihrer individuell vereinbarten durchschnittlichen Arbeitszeit an der regelmäßigen Arbeitszeit vergleichbarer Vollzeitbeschäftigter entspricht.</t>
        </r>
      </text>
    </comment>
    <comment ref="B26" authorId="0" shapeId="0">
      <text>
        <r>
          <rPr>
            <b/>
            <sz val="9"/>
            <color indexed="81"/>
            <rFont val="Segoe UI"/>
            <family val="2"/>
          </rPr>
          <t>Autor:</t>
        </r>
        <r>
          <rPr>
            <sz val="9"/>
            <color indexed="81"/>
            <rFont val="Segoe UI"/>
            <family val="2"/>
          </rPr>
          <t xml:space="preserve">
Quelle:
TV-L Anlage D (zu § 41 TV-L - Sonderregelungen für Ärztinnen und Ärzte an Universitätskliniken)</t>
        </r>
      </text>
    </comment>
    <comment ref="Q26" authorId="0" shapeId="0">
      <text>
        <r>
          <rPr>
            <b/>
            <sz val="9"/>
            <color indexed="81"/>
            <rFont val="Segoe UI"/>
            <family val="2"/>
          </rPr>
          <t>Autor:</t>
        </r>
        <r>
          <rPr>
            <sz val="9"/>
            <color indexed="81"/>
            <rFont val="Segoe UI"/>
            <family val="2"/>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34"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family val="2"/>
          </rPr>
          <t xml:space="preserve">. </t>
        </r>
      </text>
    </comment>
  </commentList>
</comments>
</file>

<file path=xl/comments6.xml><?xml version="1.0" encoding="utf-8"?>
<comments xmlns="http://schemas.openxmlformats.org/spreadsheetml/2006/main">
  <authors>
    <author>Autor</author>
  </authors>
  <commentList>
    <comment ref="B19"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4" authorId="0" shapeId="0">
      <text>
        <r>
          <rPr>
            <b/>
            <sz val="9"/>
            <color indexed="81"/>
            <rFont val="Segoe UI"/>
            <family val="2"/>
          </rPr>
          <t>Autor:</t>
        </r>
        <r>
          <rPr>
            <sz val="9"/>
            <color indexed="81"/>
            <rFont val="Segoe UI"/>
            <family val="2"/>
          </rPr>
          <t xml:space="preserve">
Quelle:
TV-L Anlage D (zu § 41 TV-L - Sonderregelungen für Ärztinnen und Ärzte an Universitätskliniken)</t>
        </r>
      </text>
    </comment>
    <comment ref="Q24" authorId="0" shapeId="0">
      <text>
        <r>
          <rPr>
            <b/>
            <sz val="9"/>
            <color indexed="81"/>
            <rFont val="Segoe UI"/>
            <family val="2"/>
          </rPr>
          <t>Autor:</t>
        </r>
        <r>
          <rPr>
            <sz val="9"/>
            <color indexed="81"/>
            <rFont val="Segoe UI"/>
            <family val="2"/>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32"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family val="2"/>
          </rPr>
          <t xml:space="preserve">. </t>
        </r>
      </text>
    </comment>
  </commentList>
</comments>
</file>

<file path=xl/comments7.xml><?xml version="1.0" encoding="utf-8"?>
<comments xmlns="http://schemas.openxmlformats.org/spreadsheetml/2006/main">
  <authors>
    <author>Autor</author>
  </authors>
  <commentList>
    <comment ref="B20"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5" authorId="0" shapeId="0">
      <text>
        <r>
          <rPr>
            <b/>
            <sz val="9"/>
            <color indexed="81"/>
            <rFont val="Segoe UI"/>
            <family val="2"/>
          </rPr>
          <t>Autor:</t>
        </r>
        <r>
          <rPr>
            <sz val="9"/>
            <color indexed="81"/>
            <rFont val="Segoe UI"/>
            <family val="2"/>
          </rPr>
          <t xml:space="preserve">
Quelle:
TV-L Anlage D (zu § 41 TV-L - Sonderregelungen für Ärztinnen und Ärzte an Universitätskliniken)</t>
        </r>
      </text>
    </comment>
    <comment ref="Q25" authorId="0" shapeId="0">
      <text>
        <r>
          <rPr>
            <b/>
            <sz val="9"/>
            <color indexed="81"/>
            <rFont val="Segoe UI"/>
            <family val="2"/>
          </rPr>
          <t>Autor:</t>
        </r>
        <r>
          <rPr>
            <sz val="9"/>
            <color indexed="81"/>
            <rFont val="Segoe UI"/>
            <family val="2"/>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33"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family val="2"/>
          </rPr>
          <t xml:space="preserve">. </t>
        </r>
      </text>
    </comment>
  </commentList>
</comments>
</file>

<file path=xl/comments8.xml><?xml version="1.0" encoding="utf-8"?>
<comments xmlns="http://schemas.openxmlformats.org/spreadsheetml/2006/main">
  <authors>
    <author>Autor</author>
  </authors>
  <commentList>
    <comment ref="B21"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6" authorId="0" shapeId="0">
      <text>
        <r>
          <rPr>
            <b/>
            <sz val="9"/>
            <color indexed="81"/>
            <rFont val="Segoe UI"/>
            <family val="2"/>
          </rPr>
          <t>Autor:</t>
        </r>
        <r>
          <rPr>
            <sz val="9"/>
            <color indexed="81"/>
            <rFont val="Segoe UI"/>
            <family val="2"/>
          </rPr>
          <t xml:space="preserve">
Quelle:
TV-L Anlage D (zu § 41 TV-L - Sonderregelungen für Ärztinnen und Ärzte an Universitätskliniken)</t>
        </r>
      </text>
    </comment>
    <comment ref="Q26" authorId="0" shapeId="0">
      <text>
        <r>
          <rPr>
            <b/>
            <sz val="9"/>
            <color indexed="81"/>
            <rFont val="Segoe UI"/>
            <family val="2"/>
          </rPr>
          <t>Autor:</t>
        </r>
        <r>
          <rPr>
            <sz val="9"/>
            <color indexed="81"/>
            <rFont val="Segoe UI"/>
            <family val="2"/>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34" authorId="0" shapeId="0">
      <text>
        <r>
          <rPr>
            <b/>
            <sz val="9"/>
            <color indexed="81"/>
            <rFont val="Segoe UI"/>
            <family val="2"/>
          </rPr>
          <t>Autor:</t>
        </r>
        <r>
          <rPr>
            <sz val="9"/>
            <color indexed="81"/>
            <rFont val="Segoe UI"/>
            <family val="2"/>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family val="2"/>
          </rPr>
          <t xml:space="preserve">. </t>
        </r>
      </text>
    </comment>
  </commentList>
</comments>
</file>

<file path=xl/sharedStrings.xml><?xml version="1.0" encoding="utf-8"?>
<sst xmlns="http://schemas.openxmlformats.org/spreadsheetml/2006/main" count="548" uniqueCount="45">
  <si>
    <t>Anteil</t>
  </si>
  <si>
    <t>AN-Brutto bis €</t>
  </si>
  <si>
    <t>sonst</t>
  </si>
  <si>
    <t>Entgeltgruppe</t>
  </si>
  <si>
    <t>Stufe 1</t>
  </si>
  <si>
    <t>Stufe 2</t>
  </si>
  <si>
    <t xml:space="preserve">Stufe 3 </t>
  </si>
  <si>
    <t>Stufe 4</t>
  </si>
  <si>
    <t>Stufe 5</t>
  </si>
  <si>
    <t>Satz</t>
  </si>
  <si>
    <t>VKO in €/Monat</t>
  </si>
  <si>
    <t>Sozialversicherung (AG-SV)</t>
  </si>
  <si>
    <t>Berechnete VKO</t>
  </si>
  <si>
    <t>Arbeitgeber-Anteil</t>
  </si>
  <si>
    <t>Entgelt in €/Monat</t>
  </si>
  <si>
    <t>Bei Antragstellung oder Auszahlung editierbar:</t>
  </si>
  <si>
    <t>Betriebliche Altersversorgung (VBL)</t>
  </si>
  <si>
    <t>Geschützter Bereich. Hier bitte nicht editieren.</t>
  </si>
  <si>
    <t>AG-SV Satz</t>
  </si>
  <si>
    <t>Versionsvermerk</t>
  </si>
  <si>
    <t>Gehalt gemäß vertraglich geregelter Arbeitszeit in €/Monat</t>
  </si>
  <si>
    <t>Auszahlung einmalig im Dezember 2023 in €</t>
  </si>
  <si>
    <t>Inflationsausgleichs-Einmalzahlung</t>
  </si>
  <si>
    <t>Ergänzung der Inflationsausgleichs-Einmalzahlung im Dezember 2023 entsprechend der Tarifeinigung vom 9. Dezember 2023</t>
  </si>
  <si>
    <t>Erläuterung: Der Inflationsausgleich ist in der VKO-Tabelle noch nicht enthalten und muss einmalig addiert werden, wenn die Bedingungen für die Auszahlung des Inflationsausgleichs erfüllt sind.</t>
  </si>
  <si>
    <t>Inflationsausgleich in €</t>
  </si>
  <si>
    <t>Zusätzliche Auszahlung im Dezember 2023, wenn das Arbeitsverhältnis am 9. Dezember 2023 bestand und an mindestens einem Tag zwischen dem 1. August 2023 und dem 8. Dezember 2023 Anspruch auf Entgelt bestanden hat.</t>
  </si>
  <si>
    <t>Ergänzung der Inflationsausgleichs-Monatszahlungen von Januar 2024 bis Oktober 2024 entsprechend der Tarifeinigung vom 9. Dezember 2023</t>
  </si>
  <si>
    <t>monatlich in €</t>
  </si>
  <si>
    <t>Inflationsausgleichs-Monatszahlungen von Januar 2024 bis Oktober 2024</t>
  </si>
  <si>
    <t xml:space="preserve">Erläuterung: VKO enthält Inflationsausgleichs-Monatszahlung i.H.v. </t>
  </si>
  <si>
    <t>€.</t>
  </si>
  <si>
    <t xml:space="preserve">ab 1. November 2024 bis 31. Januar 2025 gelten neue Tarife (+200 €) entsprechend der Tarifeinigung vom 9. Dezember 2023 </t>
  </si>
  <si>
    <t xml:space="preserve">ab 1. Februar 2025 gelten neue Tarife entsprechend der Tarifeinigung vom 9. Dezember 2023 </t>
  </si>
  <si>
    <t>Ä 1</t>
  </si>
  <si>
    <t>Ä 2</t>
  </si>
  <si>
    <t>Ä 3</t>
  </si>
  <si>
    <t>Ä 4</t>
  </si>
  <si>
    <t>Datengrundlage für § 41 TV-L (Ärztinnen und Ärzte an Universitätskliniken)</t>
  </si>
  <si>
    <t xml:space="preserve">Berechnungstabellen rückwirkend ab Dezember 2022 erstellt. </t>
  </si>
  <si>
    <t>ab 10. Juli 2023 gelten neue Pauschalsätze für die Sozialversicherung (AG-SV). Die Tabelle (ab Zeile 24) wurde angepasst.</t>
  </si>
  <si>
    <t>ab 1. Juli 2024 gelten neue Pauschalsätze für die Sozialversicherung (AG-SV). Die Tabelle (ab Zeile 30) wurde angepasst.</t>
  </si>
  <si>
    <t>Vertraglich geregelte Arbeitszeit
(Vollzeit / Teilzeit)</t>
  </si>
  <si>
    <t>Projektanteil 
(Der Anteil der Forschungstätigkeit ist auf höchstens 50 Prozent der vertraglich geregelten Arbeitszeit begrenzt)</t>
  </si>
  <si>
    <t>ab 1. Juli 2025 gelten neue Pauschalsätze für die Sozialversicherung (AG-SV). Die Tabelle (ab Zeile 33) wurde angepasst.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</si>
</sst>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00"/>
  </numFmts>
  <fonts count="10" x14ac:knownFonts="1">
    <font>
      <sz val="11"/>
      <color theme="1"/>
      <name val="Calibri"/>
      <family val="2"/>
      <scheme val="minor"/>
    </font>
    <font>
      <sz val="10"/>
      <name val="Arial"/>
      <family val="2"/>
    </font>
    <font>
      <sz val="9"/>
      <color indexed="81"/>
      <name val="Segoe UI"/>
      <family val="2"/>
    </font>
    <font>
      <b/>
      <sz val="9"/>
      <color indexed="81"/>
      <name val="Segoe UI"/>
      <family val="2"/>
    </font>
    <font>
      <sz val="9"/>
      <color theme="1"/>
      <name val="Calibri"/>
      <family val="2"/>
      <scheme val="minor"/>
    </font>
    <font>
      <b/>
      <sz val="9"/>
      <color theme="1"/>
      <name val="Calibri"/>
      <family val="2"/>
      <scheme val="minor"/>
    </font>
    <font>
      <i/>
      <sz val="9"/>
      <color theme="1"/>
      <name val="Calibri"/>
      <family val="2"/>
      <scheme val="minor"/>
    </font>
    <font>
      <u/>
      <sz val="9"/>
      <color indexed="81"/>
      <name val="Segoe UI"/>
      <family val="2"/>
    </font>
    <font>
      <b/>
      <sz val="9"/>
      <color rgb="FFFF0000"/>
      <name val="Calibri"/>
      <family val="2"/>
      <scheme val="minor"/>
    </font>
    <font>
      <i/>
      <sz val="9"/>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1" fillId="0" borderId="0"/>
  </cellStyleXfs>
  <cellXfs count="85">
    <xf numFmtId="0" fontId="0" fillId="0" borderId="0" xfId="0"/>
    <xf numFmtId="0" fontId="4" fillId="0" borderId="0" xfId="0" applyFont="1"/>
    <xf numFmtId="0" fontId="5" fillId="4" borderId="1" xfId="0" applyFont="1" applyFill="1" applyBorder="1"/>
    <xf numFmtId="0" fontId="5" fillId="4" borderId="1" xfId="0" applyFont="1" applyFill="1" applyBorder="1" applyAlignment="1">
      <alignment horizontal="right"/>
    </xf>
    <xf numFmtId="0" fontId="4" fillId="0" borderId="1" xfId="0" applyFont="1" applyFill="1" applyBorder="1"/>
    <xf numFmtId="9" fontId="4" fillId="0" borderId="1" xfId="0" applyNumberFormat="1" applyFont="1" applyFill="1" applyBorder="1"/>
    <xf numFmtId="4" fontId="4" fillId="0" borderId="1" xfId="0" applyNumberFormat="1" applyFont="1" applyBorder="1"/>
    <xf numFmtId="10" fontId="4" fillId="0" borderId="1" xfId="0" applyNumberFormat="1" applyFont="1" applyBorder="1"/>
    <xf numFmtId="0" fontId="4" fillId="0" borderId="1" xfId="0" applyFont="1" applyBorder="1" applyAlignment="1">
      <alignment horizontal="right"/>
    </xf>
    <xf numFmtId="8" fontId="4" fillId="0" borderId="1" xfId="0" applyNumberFormat="1" applyFont="1" applyBorder="1"/>
    <xf numFmtId="0" fontId="4" fillId="2" borderId="0" xfId="0" applyFont="1" applyFill="1" applyBorder="1"/>
    <xf numFmtId="0" fontId="4" fillId="0" borderId="1" xfId="0" applyFont="1" applyBorder="1" applyAlignment="1">
      <alignment horizontal="left" vertical="top"/>
    </xf>
    <xf numFmtId="0" fontId="4" fillId="0" borderId="1" xfId="0" applyFont="1" applyBorder="1"/>
    <xf numFmtId="0" fontId="4" fillId="0" borderId="3" xfId="0" applyFont="1" applyBorder="1"/>
    <xf numFmtId="0" fontId="4" fillId="0" borderId="4" xfId="0" applyFont="1" applyBorder="1"/>
    <xf numFmtId="0" fontId="4" fillId="0" borderId="5" xfId="0" applyFont="1" applyBorder="1" applyAlignment="1">
      <alignment horizontal="left" vertical="top"/>
    </xf>
    <xf numFmtId="4" fontId="4" fillId="0" borderId="5" xfId="0" applyNumberFormat="1" applyFont="1" applyBorder="1"/>
    <xf numFmtId="4" fontId="4" fillId="0" borderId="0" xfId="0" applyNumberFormat="1" applyFont="1" applyBorder="1"/>
    <xf numFmtId="4" fontId="4" fillId="0" borderId="6" xfId="0" applyNumberFormat="1" applyFont="1" applyBorder="1"/>
    <xf numFmtId="4" fontId="4" fillId="0" borderId="7" xfId="0" applyNumberFormat="1" applyFont="1" applyBorder="1"/>
    <xf numFmtId="4" fontId="4" fillId="0" borderId="8" xfId="0" applyNumberFormat="1" applyFont="1" applyBorder="1"/>
    <xf numFmtId="4" fontId="4" fillId="0" borderId="6" xfId="0" applyNumberFormat="1" applyFont="1" applyFill="1" applyBorder="1"/>
    <xf numFmtId="164" fontId="4" fillId="0" borderId="6" xfId="0" applyNumberFormat="1" applyFont="1" applyFill="1" applyBorder="1"/>
    <xf numFmtId="4" fontId="4" fillId="0" borderId="5" xfId="0" applyNumberFormat="1" applyFont="1" applyFill="1" applyBorder="1"/>
    <xf numFmtId="0" fontId="4" fillId="0" borderId="5" xfId="0" applyFont="1" applyFill="1" applyBorder="1" applyAlignment="1">
      <alignment horizontal="left" vertical="top"/>
    </xf>
    <xf numFmtId="4" fontId="4" fillId="0" borderId="0" xfId="0" applyNumberFormat="1" applyFont="1" applyFill="1" applyBorder="1"/>
    <xf numFmtId="4" fontId="4" fillId="0" borderId="8" xfId="0" applyNumberFormat="1" applyFont="1" applyFill="1" applyBorder="1"/>
    <xf numFmtId="0" fontId="4" fillId="0" borderId="0" xfId="0" applyFont="1" applyFill="1"/>
    <xf numFmtId="0" fontId="4" fillId="0" borderId="9" xfId="0" applyFont="1" applyBorder="1" applyAlignment="1">
      <alignment horizontal="left" vertical="top"/>
    </xf>
    <xf numFmtId="4" fontId="4" fillId="0" borderId="9" xfId="0" applyNumberFormat="1" applyFont="1" applyBorder="1"/>
    <xf numFmtId="4" fontId="4" fillId="0" borderId="10" xfId="0" applyNumberFormat="1" applyFont="1" applyBorder="1"/>
    <xf numFmtId="4" fontId="4" fillId="0" borderId="11" xfId="0" applyNumberFormat="1" applyFont="1" applyBorder="1"/>
    <xf numFmtId="4" fontId="4" fillId="0" borderId="9" xfId="0" applyNumberFormat="1" applyFont="1" applyFill="1" applyBorder="1"/>
    <xf numFmtId="164" fontId="4" fillId="0" borderId="1" xfId="0" applyNumberFormat="1" applyFont="1" applyFill="1" applyBorder="1"/>
    <xf numFmtId="4" fontId="4" fillId="0" borderId="1" xfId="0" applyNumberFormat="1" applyFont="1" applyFill="1" applyBorder="1"/>
    <xf numFmtId="10" fontId="4" fillId="0" borderId="1" xfId="0" applyNumberFormat="1" applyFont="1" applyFill="1" applyBorder="1"/>
    <xf numFmtId="0" fontId="5" fillId="5" borderId="0" xfId="0" applyFont="1" applyFill="1"/>
    <xf numFmtId="0" fontId="4" fillId="5" borderId="0" xfId="0" applyFont="1" applyFill="1"/>
    <xf numFmtId="0" fontId="4" fillId="0" borderId="0" xfId="0" applyFont="1" applyBorder="1"/>
    <xf numFmtId="0" fontId="4" fillId="0" borderId="0" xfId="0" applyFont="1" applyFill="1" applyBorder="1"/>
    <xf numFmtId="0" fontId="5" fillId="7" borderId="1" xfId="0" applyFont="1" applyFill="1" applyBorder="1" applyAlignment="1">
      <alignment wrapText="1"/>
    </xf>
    <xf numFmtId="0" fontId="5" fillId="7" borderId="1" xfId="0" applyFont="1" applyFill="1" applyBorder="1" applyAlignment="1">
      <alignment horizontal="right"/>
    </xf>
    <xf numFmtId="0" fontId="5" fillId="5" borderId="0" xfId="0" applyFont="1" applyFill="1" applyBorder="1"/>
    <xf numFmtId="0" fontId="4" fillId="5" borderId="0" xfId="0" applyFont="1" applyFill="1" applyBorder="1"/>
    <xf numFmtId="0" fontId="4" fillId="0" borderId="9" xfId="0" applyFont="1" applyBorder="1"/>
    <xf numFmtId="0" fontId="4" fillId="0" borderId="10" xfId="0" applyFont="1" applyBorder="1"/>
    <xf numFmtId="0" fontId="4" fillId="0" borderId="11" xfId="0" applyFont="1" applyBorder="1"/>
    <xf numFmtId="0" fontId="5" fillId="2" borderId="0" xfId="0" applyFont="1" applyFill="1" applyBorder="1"/>
    <xf numFmtId="0" fontId="4" fillId="2" borderId="0" xfId="0" applyFont="1" applyFill="1" applyBorder="1" applyAlignment="1">
      <alignment horizontal="right"/>
    </xf>
    <xf numFmtId="8" fontId="4" fillId="2" borderId="0" xfId="0" applyNumberFormat="1" applyFont="1" applyFill="1" applyBorder="1"/>
    <xf numFmtId="0" fontId="6" fillId="0" borderId="0" xfId="0" applyFont="1"/>
    <xf numFmtId="0" fontId="6" fillId="0" borderId="0" xfId="0" applyFont="1" applyAlignment="1">
      <alignment wrapText="1"/>
    </xf>
    <xf numFmtId="14" fontId="6" fillId="0" borderId="0" xfId="0" applyNumberFormat="1" applyFont="1"/>
    <xf numFmtId="0" fontId="6" fillId="0" borderId="0" xfId="0" applyFont="1" applyAlignment="1"/>
    <xf numFmtId="10" fontId="5" fillId="7" borderId="1" xfId="0" applyNumberFormat="1" applyFont="1" applyFill="1" applyBorder="1" applyAlignment="1">
      <alignment horizontal="right"/>
    </xf>
    <xf numFmtId="0" fontId="4" fillId="0" borderId="1" xfId="0" applyFont="1" applyFill="1" applyBorder="1" applyAlignment="1">
      <alignment wrapText="1"/>
    </xf>
    <xf numFmtId="4" fontId="8" fillId="5" borderId="0" xfId="0" applyNumberFormat="1" applyFont="1" applyFill="1" applyBorder="1"/>
    <xf numFmtId="0" fontId="4" fillId="0" borderId="6" xfId="0" applyFont="1" applyBorder="1" applyAlignment="1">
      <alignment horizontal="left" vertical="top"/>
    </xf>
    <xf numFmtId="4" fontId="4" fillId="0" borderId="12" xfId="0" applyNumberFormat="1" applyFont="1" applyBorder="1"/>
    <xf numFmtId="0" fontId="8" fillId="5" borderId="0" xfId="0" applyFont="1" applyFill="1" applyBorder="1" applyAlignment="1">
      <alignment vertical="top" wrapText="1"/>
    </xf>
    <xf numFmtId="0" fontId="8" fillId="0" borderId="0" xfId="0" applyFont="1"/>
    <xf numFmtId="0" fontId="5" fillId="7" borderId="1" xfId="0" applyFont="1" applyFill="1" applyBorder="1" applyAlignment="1">
      <alignment vertical="top" wrapText="1"/>
    </xf>
    <xf numFmtId="0" fontId="9" fillId="0" borderId="0" xfId="0" applyFont="1"/>
    <xf numFmtId="0" fontId="5" fillId="6" borderId="2" xfId="0" applyFont="1" applyFill="1" applyBorder="1" applyAlignment="1">
      <alignment horizontal="left"/>
    </xf>
    <xf numFmtId="0" fontId="5" fillId="6" borderId="3" xfId="0" applyFont="1" applyFill="1" applyBorder="1" applyAlignment="1">
      <alignment horizontal="left"/>
    </xf>
    <xf numFmtId="0" fontId="5" fillId="6" borderId="4" xfId="0" applyFont="1" applyFill="1" applyBorder="1" applyAlignment="1">
      <alignment horizontal="left"/>
    </xf>
    <xf numFmtId="0" fontId="5" fillId="4" borderId="2" xfId="0" applyFont="1" applyFill="1" applyBorder="1" applyAlignment="1">
      <alignment horizontal="left"/>
    </xf>
    <xf numFmtId="0" fontId="5" fillId="4" borderId="4" xfId="0" applyFont="1" applyFill="1" applyBorder="1" applyAlignment="1">
      <alignment horizontal="left"/>
    </xf>
    <xf numFmtId="0" fontId="6" fillId="2" borderId="0" xfId="0" applyFont="1" applyFill="1" applyBorder="1" applyAlignment="1">
      <alignment horizontal="left" vertical="top" wrapText="1"/>
    </xf>
    <xf numFmtId="0" fontId="5" fillId="4" borderId="3" xfId="0" applyFont="1" applyFill="1" applyBorder="1" applyAlignment="1">
      <alignment horizontal="left"/>
    </xf>
    <xf numFmtId="0" fontId="4" fillId="3" borderId="2"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5" fillId="6" borderId="2" xfId="0" applyFont="1" applyFill="1" applyBorder="1" applyAlignment="1">
      <alignment horizontal="left" vertical="top"/>
    </xf>
    <xf numFmtId="0" fontId="5" fillId="6" borderId="3" xfId="0" applyFont="1" applyFill="1" applyBorder="1" applyAlignment="1">
      <alignment horizontal="left" vertical="top"/>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4" fontId="5" fillId="0" borderId="2" xfId="0" applyNumberFormat="1" applyFont="1" applyFill="1" applyBorder="1" applyAlignment="1">
      <alignment horizontal="right" vertical="top"/>
    </xf>
    <xf numFmtId="4" fontId="5" fillId="0" borderId="4" xfId="0" applyNumberFormat="1" applyFont="1" applyFill="1" applyBorder="1" applyAlignment="1">
      <alignment horizontal="right" vertical="top"/>
    </xf>
    <xf numFmtId="0" fontId="8" fillId="5" borderId="0" xfId="0" applyFont="1" applyFill="1" applyBorder="1" applyAlignment="1">
      <alignment horizontal="left" vertical="top" wrapText="1"/>
    </xf>
    <xf numFmtId="4" fontId="8" fillId="0" borderId="2" xfId="0" applyNumberFormat="1" applyFont="1" applyFill="1" applyBorder="1" applyAlignment="1">
      <alignment horizontal="right"/>
    </xf>
    <xf numFmtId="0" fontId="8" fillId="0" borderId="4" xfId="0" applyFont="1" applyFill="1" applyBorder="1" applyAlignment="1">
      <alignment horizontal="right"/>
    </xf>
    <xf numFmtId="0" fontId="8" fillId="5" borderId="0" xfId="0" applyFont="1" applyFill="1" applyBorder="1" applyAlignment="1">
      <alignment horizontal="left" wrapText="1"/>
    </xf>
    <xf numFmtId="0" fontId="8" fillId="5" borderId="8" xfId="0" applyFont="1" applyFill="1" applyBorder="1" applyAlignment="1">
      <alignment horizontal="left" wrapText="1"/>
    </xf>
  </cellXfs>
  <cellStyles count="2">
    <cellStyle name="Standard" xfId="0" builtinId="0"/>
    <cellStyle name="Standard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2"/>
  <sheetViews>
    <sheetView zoomScaleNormal="100" workbookViewId="0">
      <selection activeCell="M4" sqref="M4"/>
    </sheetView>
  </sheetViews>
  <sheetFormatPr baseColWidth="10" defaultColWidth="9.140625" defaultRowHeight="12" x14ac:dyDescent="0.2"/>
  <cols>
    <col min="1" max="1" width="2" style="1" customWidth="1"/>
    <col min="2" max="2" width="20.7109375" style="1" customWidth="1"/>
    <col min="3" max="3" width="9.42578125" style="1" customWidth="1"/>
    <col min="4" max="7" width="7.7109375" style="1" customWidth="1"/>
    <col min="8" max="9" width="1.85546875" style="1" customWidth="1"/>
    <col min="10" max="10" width="11.85546875" style="1" customWidth="1"/>
    <col min="11" max="15" width="7.7109375" style="1" customWidth="1"/>
    <col min="16" max="16" width="1.7109375" style="1" customWidth="1"/>
    <col min="17" max="17" width="11.85546875" style="1" customWidth="1"/>
    <col min="18" max="22" width="8.7109375" style="1" customWidth="1"/>
    <col min="23" max="23" width="1.85546875" style="1" customWidth="1"/>
    <col min="24" max="24" width="2.5703125" style="1" customWidth="1"/>
    <col min="25" max="25" width="12.5703125" style="1" bestFit="1" customWidth="1"/>
    <col min="26" max="30" width="7.7109375" style="1" customWidth="1"/>
    <col min="31" max="31" width="3" style="1" customWidth="1"/>
    <col min="32" max="16384" width="9.140625" style="1"/>
  </cols>
  <sheetData>
    <row r="1" spans="1:33" x14ac:dyDescent="0.2">
      <c r="B1" s="51" t="s">
        <v>19</v>
      </c>
      <c r="C1" s="52">
        <v>45729</v>
      </c>
      <c r="D1" s="53" t="s">
        <v>39</v>
      </c>
    </row>
    <row r="3" spans="1:33" x14ac:dyDescent="0.2">
      <c r="A3" s="10"/>
      <c r="B3" s="10"/>
      <c r="C3" s="10"/>
      <c r="D3" s="10"/>
      <c r="E3" s="10"/>
      <c r="F3" s="10"/>
      <c r="G3" s="10"/>
      <c r="H3" s="10"/>
      <c r="X3" s="37"/>
      <c r="Y3" s="37"/>
      <c r="Z3" s="37"/>
      <c r="AA3" s="37"/>
      <c r="AB3" s="37"/>
      <c r="AC3" s="37"/>
      <c r="AD3" s="37"/>
      <c r="AE3" s="37"/>
    </row>
    <row r="4" spans="1:33" x14ac:dyDescent="0.2">
      <c r="A4" s="10"/>
      <c r="B4" s="47" t="s">
        <v>38</v>
      </c>
      <c r="C4" s="47"/>
      <c r="D4" s="10"/>
      <c r="E4" s="10"/>
      <c r="F4" s="10"/>
      <c r="G4" s="10"/>
      <c r="H4" s="10"/>
      <c r="X4" s="37"/>
      <c r="Y4" s="36" t="s">
        <v>12</v>
      </c>
      <c r="Z4" s="37"/>
      <c r="AA4" s="37"/>
      <c r="AB4" s="37"/>
      <c r="AC4" s="37"/>
      <c r="AD4" s="37"/>
      <c r="AE4" s="37"/>
    </row>
    <row r="5" spans="1:33" x14ac:dyDescent="0.2">
      <c r="A5" s="10"/>
      <c r="B5" s="47"/>
      <c r="C5" s="47"/>
      <c r="D5" s="10"/>
      <c r="E5" s="10"/>
      <c r="F5" s="10"/>
      <c r="G5" s="10"/>
      <c r="H5" s="10"/>
      <c r="X5" s="37"/>
      <c r="Y5" s="36"/>
      <c r="Z5" s="37"/>
      <c r="AA5" s="37"/>
      <c r="AB5" s="37"/>
      <c r="AC5" s="37"/>
      <c r="AD5" s="37"/>
      <c r="AE5" s="37"/>
    </row>
    <row r="6" spans="1:33" ht="24" customHeight="1" x14ac:dyDescent="0.2">
      <c r="A6" s="10"/>
      <c r="B6" s="68" t="s">
        <v>15</v>
      </c>
      <c r="C6" s="68"/>
      <c r="D6" s="10"/>
      <c r="E6" s="10"/>
      <c r="F6" s="10"/>
      <c r="G6" s="10"/>
      <c r="H6" s="10"/>
      <c r="X6" s="37"/>
      <c r="Y6" s="36"/>
      <c r="Z6" s="37"/>
      <c r="AA6" s="37"/>
      <c r="AB6" s="37"/>
      <c r="AC6" s="37"/>
      <c r="AD6" s="37"/>
      <c r="AE6" s="37"/>
    </row>
    <row r="7" spans="1:33" x14ac:dyDescent="0.2">
      <c r="A7" s="10"/>
      <c r="B7" s="47"/>
      <c r="C7" s="47"/>
      <c r="D7" s="10"/>
      <c r="E7" s="10"/>
      <c r="F7" s="10"/>
      <c r="G7" s="10"/>
      <c r="H7" s="10"/>
      <c r="X7" s="37"/>
      <c r="Y7" s="37"/>
      <c r="Z7" s="37"/>
      <c r="AA7" s="37"/>
      <c r="AB7" s="37"/>
      <c r="AC7" s="37"/>
      <c r="AD7" s="37"/>
      <c r="AE7" s="37"/>
    </row>
    <row r="8" spans="1:33" ht="36" x14ac:dyDescent="0.2">
      <c r="A8" s="10"/>
      <c r="B8" s="40" t="s">
        <v>42</v>
      </c>
      <c r="C8" s="41" t="s">
        <v>9</v>
      </c>
      <c r="D8" s="10"/>
      <c r="E8" s="10"/>
      <c r="F8" s="10"/>
      <c r="G8" s="10"/>
      <c r="H8" s="10"/>
      <c r="X8" s="37"/>
      <c r="Y8" s="37"/>
      <c r="Z8" s="37"/>
      <c r="AA8" s="37"/>
      <c r="AB8" s="37"/>
      <c r="AC8" s="37"/>
      <c r="AD8" s="37"/>
      <c r="AE8" s="37"/>
    </row>
    <row r="9" spans="1:33" x14ac:dyDescent="0.2">
      <c r="A9" s="10"/>
      <c r="B9" s="4" t="s">
        <v>0</v>
      </c>
      <c r="C9" s="5">
        <v>1</v>
      </c>
      <c r="D9" s="10"/>
      <c r="E9" s="10"/>
      <c r="F9" s="10"/>
      <c r="G9" s="10"/>
      <c r="H9" s="10"/>
      <c r="J9" s="60"/>
      <c r="X9" s="37"/>
      <c r="Y9" s="37"/>
      <c r="Z9" s="37"/>
      <c r="AA9" s="37"/>
      <c r="AB9" s="37"/>
      <c r="AC9" s="37"/>
      <c r="AD9" s="37"/>
      <c r="AE9" s="37"/>
      <c r="AG9" s="38"/>
    </row>
    <row r="10" spans="1:33" x14ac:dyDescent="0.2">
      <c r="A10" s="10"/>
      <c r="B10" s="10"/>
      <c r="C10" s="10"/>
      <c r="D10" s="10"/>
      <c r="E10" s="10"/>
      <c r="F10" s="10"/>
      <c r="G10" s="10"/>
      <c r="H10" s="10"/>
      <c r="J10" s="60"/>
      <c r="X10" s="37"/>
      <c r="Y10" s="37"/>
      <c r="Z10" s="37"/>
      <c r="AA10" s="37"/>
      <c r="AB10" s="37"/>
      <c r="AC10" s="37"/>
      <c r="AD10" s="37"/>
      <c r="AE10" s="37"/>
      <c r="AG10" s="38"/>
    </row>
    <row r="11" spans="1:33" ht="72" x14ac:dyDescent="0.2">
      <c r="A11" s="10"/>
      <c r="B11" s="61" t="s">
        <v>43</v>
      </c>
      <c r="C11" s="41" t="s">
        <v>9</v>
      </c>
      <c r="D11" s="10"/>
      <c r="E11" s="10"/>
      <c r="F11" s="10"/>
      <c r="G11" s="10"/>
      <c r="H11" s="10"/>
      <c r="J11" s="60"/>
      <c r="X11" s="37"/>
      <c r="Y11" s="37"/>
      <c r="Z11" s="37"/>
      <c r="AA11" s="37"/>
      <c r="AB11" s="37"/>
      <c r="AC11" s="37"/>
      <c r="AD11" s="37"/>
      <c r="AE11" s="37"/>
      <c r="AG11" s="38"/>
    </row>
    <row r="12" spans="1:33" x14ac:dyDescent="0.2">
      <c r="A12" s="10"/>
      <c r="B12" s="4" t="s">
        <v>0</v>
      </c>
      <c r="C12" s="5">
        <v>0.5</v>
      </c>
      <c r="D12" s="10"/>
      <c r="E12" s="10"/>
      <c r="F12" s="10"/>
      <c r="G12" s="10"/>
      <c r="H12" s="10"/>
      <c r="J12" s="60"/>
      <c r="X12" s="37"/>
      <c r="Y12" s="37"/>
      <c r="Z12" s="37"/>
      <c r="AA12" s="37"/>
      <c r="AB12" s="37"/>
      <c r="AC12" s="37"/>
      <c r="AD12" s="37"/>
      <c r="AE12" s="37"/>
      <c r="AG12" s="38"/>
    </row>
    <row r="13" spans="1:33" x14ac:dyDescent="0.2">
      <c r="A13" s="10"/>
      <c r="B13" s="10"/>
      <c r="C13" s="10"/>
      <c r="D13" s="10"/>
      <c r="E13" s="10"/>
      <c r="F13" s="10"/>
      <c r="G13" s="10"/>
      <c r="H13" s="10"/>
      <c r="J13" s="60"/>
      <c r="X13" s="37"/>
      <c r="Y13" s="37"/>
      <c r="Z13" s="37"/>
      <c r="AA13" s="37"/>
      <c r="AB13" s="37"/>
      <c r="AC13" s="37"/>
      <c r="AD13" s="37"/>
      <c r="AE13" s="37"/>
    </row>
    <row r="14" spans="1:33" ht="24" x14ac:dyDescent="0.2">
      <c r="A14" s="10"/>
      <c r="B14" s="40" t="s">
        <v>16</v>
      </c>
      <c r="C14" s="41" t="s">
        <v>9</v>
      </c>
      <c r="D14" s="10"/>
      <c r="E14" s="10"/>
      <c r="F14" s="10"/>
      <c r="G14" s="10"/>
      <c r="H14" s="10"/>
      <c r="X14" s="37"/>
      <c r="Y14" s="37"/>
      <c r="Z14" s="37"/>
      <c r="AA14" s="37"/>
      <c r="AB14" s="37"/>
      <c r="AC14" s="37"/>
      <c r="AD14" s="37"/>
      <c r="AE14" s="37"/>
    </row>
    <row r="15" spans="1:33" x14ac:dyDescent="0.2">
      <c r="A15" s="10"/>
      <c r="B15" s="4" t="s">
        <v>13</v>
      </c>
      <c r="C15" s="35">
        <v>3.0599999999999999E-2</v>
      </c>
      <c r="D15" s="10"/>
      <c r="E15" s="10"/>
      <c r="F15" s="10"/>
      <c r="G15" s="10"/>
      <c r="H15" s="10"/>
      <c r="X15" s="37"/>
      <c r="Y15" s="37"/>
      <c r="Z15" s="37"/>
      <c r="AA15" s="37"/>
      <c r="AB15" s="37"/>
      <c r="AC15" s="37"/>
      <c r="AD15" s="37"/>
      <c r="AE15" s="37"/>
    </row>
    <row r="16" spans="1:33" x14ac:dyDescent="0.2">
      <c r="A16" s="10"/>
      <c r="B16" s="10"/>
      <c r="C16" s="10"/>
      <c r="D16" s="10"/>
      <c r="E16" s="10"/>
      <c r="F16" s="10"/>
      <c r="G16" s="10"/>
      <c r="H16" s="10"/>
      <c r="X16" s="37"/>
      <c r="Y16" s="37"/>
      <c r="Z16" s="37"/>
      <c r="AA16" s="37"/>
      <c r="AB16" s="37"/>
      <c r="AC16" s="37"/>
      <c r="AD16" s="37"/>
      <c r="AE16" s="37"/>
    </row>
    <row r="17" spans="1:33" ht="24" customHeight="1" x14ac:dyDescent="0.2">
      <c r="A17" s="10"/>
      <c r="B17" s="68" t="s">
        <v>17</v>
      </c>
      <c r="C17" s="68"/>
      <c r="D17" s="10"/>
      <c r="E17" s="10"/>
      <c r="F17" s="10"/>
      <c r="G17" s="10"/>
      <c r="H17" s="10"/>
      <c r="X17" s="43"/>
      <c r="Y17" s="42"/>
      <c r="Z17" s="43"/>
      <c r="AA17" s="43"/>
      <c r="AB17" s="43"/>
      <c r="AC17" s="43"/>
      <c r="AD17" s="43"/>
      <c r="AE17" s="43"/>
    </row>
    <row r="18" spans="1:33" x14ac:dyDescent="0.2">
      <c r="A18" s="10"/>
      <c r="B18" s="48"/>
      <c r="C18" s="49"/>
      <c r="D18" s="10"/>
      <c r="E18" s="10"/>
      <c r="F18" s="10"/>
      <c r="G18" s="10"/>
      <c r="H18" s="10"/>
      <c r="X18" s="43"/>
      <c r="Y18" s="43"/>
      <c r="Z18" s="43"/>
      <c r="AA18" s="43"/>
      <c r="AB18" s="43"/>
      <c r="AC18" s="43"/>
      <c r="AD18" s="43"/>
      <c r="AE18" s="43"/>
      <c r="AF18" s="38"/>
      <c r="AG18" s="38"/>
    </row>
    <row r="19" spans="1:33" x14ac:dyDescent="0.2">
      <c r="A19" s="10"/>
      <c r="B19" s="66" t="s">
        <v>14</v>
      </c>
      <c r="C19" s="69"/>
      <c r="D19" s="69"/>
      <c r="E19" s="69"/>
      <c r="F19" s="69"/>
      <c r="G19" s="67"/>
      <c r="H19" s="10"/>
      <c r="J19" s="70" t="s">
        <v>20</v>
      </c>
      <c r="K19" s="71"/>
      <c r="L19" s="71"/>
      <c r="M19" s="71"/>
      <c r="N19" s="71"/>
      <c r="O19" s="72"/>
      <c r="Q19" s="70" t="s">
        <v>18</v>
      </c>
      <c r="R19" s="71"/>
      <c r="S19" s="71"/>
      <c r="T19" s="71"/>
      <c r="U19" s="71"/>
      <c r="V19" s="72"/>
      <c r="X19" s="43"/>
      <c r="Y19" s="63" t="s">
        <v>10</v>
      </c>
      <c r="Z19" s="64"/>
      <c r="AA19" s="64"/>
      <c r="AB19" s="64"/>
      <c r="AC19" s="64"/>
      <c r="AD19" s="65"/>
      <c r="AE19" s="43"/>
      <c r="AF19" s="38"/>
      <c r="AG19" s="38"/>
    </row>
    <row r="20" spans="1:33" x14ac:dyDescent="0.2">
      <c r="A20" s="10"/>
      <c r="B20" s="28" t="s">
        <v>3</v>
      </c>
      <c r="C20" s="44" t="s">
        <v>4</v>
      </c>
      <c r="D20" s="45" t="s">
        <v>5</v>
      </c>
      <c r="E20" s="44" t="s">
        <v>6</v>
      </c>
      <c r="F20" s="45" t="s">
        <v>7</v>
      </c>
      <c r="G20" s="46" t="s">
        <v>8</v>
      </c>
      <c r="H20" s="10"/>
      <c r="J20" s="11" t="s">
        <v>3</v>
      </c>
      <c r="K20" s="12" t="s">
        <v>4</v>
      </c>
      <c r="L20" s="13" t="s">
        <v>5</v>
      </c>
      <c r="M20" s="12" t="s">
        <v>6</v>
      </c>
      <c r="N20" s="13" t="s">
        <v>7</v>
      </c>
      <c r="O20" s="14" t="s">
        <v>8</v>
      </c>
      <c r="Q20" s="11" t="s">
        <v>3</v>
      </c>
      <c r="R20" s="12" t="s">
        <v>4</v>
      </c>
      <c r="S20" s="13" t="s">
        <v>5</v>
      </c>
      <c r="T20" s="12" t="s">
        <v>6</v>
      </c>
      <c r="U20" s="13" t="s">
        <v>7</v>
      </c>
      <c r="V20" s="14" t="s">
        <v>8</v>
      </c>
      <c r="X20" s="43"/>
      <c r="Y20" s="11" t="s">
        <v>3</v>
      </c>
      <c r="Z20" s="12" t="s">
        <v>4</v>
      </c>
      <c r="AA20" s="13" t="s">
        <v>5</v>
      </c>
      <c r="AB20" s="12" t="s">
        <v>6</v>
      </c>
      <c r="AC20" s="13" t="s">
        <v>7</v>
      </c>
      <c r="AD20" s="14" t="s">
        <v>8</v>
      </c>
      <c r="AE20" s="43"/>
      <c r="AF20" s="38"/>
      <c r="AG20" s="38"/>
    </row>
    <row r="21" spans="1:33" x14ac:dyDescent="0.2">
      <c r="A21" s="10"/>
      <c r="B21" s="57" t="s">
        <v>34</v>
      </c>
      <c r="C21" s="18">
        <v>5167.63</v>
      </c>
      <c r="D21" s="58">
        <v>5456.17</v>
      </c>
      <c r="E21" s="18">
        <v>5662.3</v>
      </c>
      <c r="F21" s="18">
        <v>6019.57</v>
      </c>
      <c r="G21" s="19">
        <v>6445.54</v>
      </c>
      <c r="H21" s="10"/>
      <c r="J21" s="57" t="s">
        <v>34</v>
      </c>
      <c r="K21" s="21">
        <f>C21*$C$9</f>
        <v>5167.63</v>
      </c>
      <c r="L21" s="21">
        <f>D21*$C$9</f>
        <v>5456.17</v>
      </c>
      <c r="M21" s="21">
        <f>E21*$C$9</f>
        <v>5662.3</v>
      </c>
      <c r="N21" s="21">
        <f>F21*$C$9</f>
        <v>6019.57</v>
      </c>
      <c r="O21" s="21">
        <f>G21*$C$9</f>
        <v>6445.54</v>
      </c>
      <c r="Q21" s="57" t="s">
        <v>34</v>
      </c>
      <c r="R21" s="22">
        <f>IF(K21&gt;$B$30,$C$31,IF(K21&gt;$B$29,$C$30,IF(K21&gt;$B$28,$C$29,IF(K21&gt;0,$C$28,0))))</f>
        <v>0.17599999999999999</v>
      </c>
      <c r="S21" s="22">
        <f>IF(L21&gt;$B$30,$C$31,IF(L21&gt;$B$29,$C$30,IF(L21&gt;$B$28,$C$29,IF(L21&gt;0,$C$28,0))))</f>
        <v>0.17599999999999999</v>
      </c>
      <c r="T21" s="22">
        <f>IF(M21&gt;$B$30,$C$31,IF(M21&gt;$B$29,$C$30,IF(M21&gt;$B$28,$C$29,IF(M21&gt;0,$C$28,0))))</f>
        <v>0.17599999999999999</v>
      </c>
      <c r="U21" s="22">
        <f>IF(N21&gt;$B$30,$C$31,IF(N21&gt;$B$29,$C$30,IF(N21&gt;$B$28,$C$29,IF(N21&gt;0,$C$28,0))))</f>
        <v>0.17599999999999999</v>
      </c>
      <c r="V21" s="22">
        <f>IF(O21&gt;$B$30,$C$31,IF(O21&gt;$B$29,$C$30,IF(O21&gt;$B$28,$C$29,IF(O21&gt;0,$C$28,0))))</f>
        <v>0.17599999999999999</v>
      </c>
      <c r="X21" s="43"/>
      <c r="Y21" s="57" t="s">
        <v>34</v>
      </c>
      <c r="Z21" s="21">
        <f>IF(R21&lt;1, (12*C21)* (1+$C$15+R21)*$C$9*$C$12/12, (( 12*C21)* (1+$C$15)+12*R21)*$C$9*$C$12/12)</f>
        <v>3117.6311789999995</v>
      </c>
      <c r="AA21" s="21">
        <f t="shared" ref="AA21:AD21" si="0">IF(S21&lt;1, (12*D21)* (1+$C$15+S21)*$C$9*$C$12/12, (( 12*D21)* (1+$C$15)+12*S21)*$C$9*$C$12/12)</f>
        <v>3291.7073609999993</v>
      </c>
      <c r="AB21" s="21">
        <f t="shared" si="0"/>
        <v>3416.0655900000002</v>
      </c>
      <c r="AC21" s="21">
        <f t="shared" si="0"/>
        <v>3631.6065809999996</v>
      </c>
      <c r="AD21" s="21">
        <f t="shared" si="0"/>
        <v>3888.5942819999996</v>
      </c>
      <c r="AE21" s="43"/>
      <c r="AF21" s="38"/>
      <c r="AG21" s="38"/>
    </row>
    <row r="22" spans="1:33" x14ac:dyDescent="0.2">
      <c r="A22" s="10"/>
      <c r="B22" s="15" t="s">
        <v>35</v>
      </c>
      <c r="C22" s="16">
        <v>6795.9</v>
      </c>
      <c r="D22" s="17">
        <v>7359.29</v>
      </c>
      <c r="E22" s="16">
        <v>7853.95</v>
      </c>
      <c r="F22" s="16"/>
      <c r="G22" s="20"/>
      <c r="H22" s="10"/>
      <c r="J22" s="15" t="s">
        <v>35</v>
      </c>
      <c r="K22" s="23">
        <f t="shared" ref="K22:M24" si="1">C22*$C$9</f>
        <v>6795.9</v>
      </c>
      <c r="L22" s="23">
        <f t="shared" si="1"/>
        <v>7359.29</v>
      </c>
      <c r="M22" s="23">
        <f t="shared" si="1"/>
        <v>7853.95</v>
      </c>
      <c r="N22" s="23"/>
      <c r="O22" s="23"/>
      <c r="Q22" s="15" t="s">
        <v>35</v>
      </c>
      <c r="R22" s="22">
        <f t="shared" ref="R22:T24" si="2">IF(K22&gt;$B$30,$C$31,IF(K22&gt;$B$29,$C$30,IF(K22&gt;$B$28,$C$29,IF(K22&gt;0,$C$28,0))))</f>
        <v>1187.75</v>
      </c>
      <c r="S22" s="22">
        <f t="shared" si="2"/>
        <v>1187.75</v>
      </c>
      <c r="T22" s="22">
        <f t="shared" si="2"/>
        <v>1187.75</v>
      </c>
      <c r="U22" s="22"/>
      <c r="V22" s="22"/>
      <c r="X22" s="43"/>
      <c r="Y22" s="15" t="s">
        <v>35</v>
      </c>
      <c r="Z22" s="21">
        <f t="shared" ref="Z22:Z24" si="3">IF(R22&lt;1, (12*C22)* (1+$C$15+R22)*$C$9*$C$12/12, (( 12*C22)* (1+$C$15)+12*R22)*$C$9*$C$12/12)</f>
        <v>4095.8022699999997</v>
      </c>
      <c r="AA22" s="21">
        <f t="shared" ref="AA22:AA24" si="4">IF(S22&lt;1, (12*D22)* (1+$C$15+S22)*$C$9*$C$12/12, (( 12*D22)* (1+$C$15)+12*S22)*$C$9*$C$12/12)</f>
        <v>4386.1171370000002</v>
      </c>
      <c r="AB22" s="21">
        <f t="shared" ref="AB22:AB24" si="5">IF(T22&lt;1, (12*E22)* (1+$C$15+T22)*$C$9*$C$12/12, (( 12*E22)* (1+$C$15)+12*T22)*$C$9*$C$12/12)</f>
        <v>4641.0154349999993</v>
      </c>
      <c r="AC22" s="21"/>
      <c r="AD22" s="21"/>
      <c r="AE22" s="43"/>
      <c r="AF22" s="38"/>
      <c r="AG22" s="38"/>
    </row>
    <row r="23" spans="1:33" s="27" customFormat="1" x14ac:dyDescent="0.2">
      <c r="A23" s="10"/>
      <c r="B23" s="24" t="s">
        <v>36</v>
      </c>
      <c r="C23" s="23">
        <v>8492.91</v>
      </c>
      <c r="D23" s="25">
        <v>8987.58</v>
      </c>
      <c r="E23" s="23">
        <v>9695.24</v>
      </c>
      <c r="F23" s="23"/>
      <c r="G23" s="26"/>
      <c r="H23" s="10"/>
      <c r="J23" s="24" t="s">
        <v>36</v>
      </c>
      <c r="K23" s="23">
        <f t="shared" si="1"/>
        <v>8492.91</v>
      </c>
      <c r="L23" s="23">
        <f t="shared" si="1"/>
        <v>8987.58</v>
      </c>
      <c r="M23" s="23">
        <f t="shared" si="1"/>
        <v>9695.24</v>
      </c>
      <c r="N23" s="23"/>
      <c r="O23" s="23"/>
      <c r="Q23" s="24" t="s">
        <v>36</v>
      </c>
      <c r="R23" s="22">
        <f t="shared" si="2"/>
        <v>1187.75</v>
      </c>
      <c r="S23" s="22">
        <f t="shared" si="2"/>
        <v>1187.75</v>
      </c>
      <c r="T23" s="22">
        <f t="shared" si="2"/>
        <v>1187.75</v>
      </c>
      <c r="U23" s="22"/>
      <c r="V23" s="22"/>
      <c r="X23" s="43"/>
      <c r="Y23" s="24" t="s">
        <v>36</v>
      </c>
      <c r="Z23" s="21">
        <f t="shared" si="3"/>
        <v>4970.2715230000003</v>
      </c>
      <c r="AA23" s="21">
        <f t="shared" si="4"/>
        <v>5225.1749739999996</v>
      </c>
      <c r="AB23" s="21">
        <f t="shared" si="5"/>
        <v>5589.8321719999994</v>
      </c>
      <c r="AC23" s="21"/>
      <c r="AD23" s="21"/>
      <c r="AE23" s="43"/>
      <c r="AF23" s="39"/>
      <c r="AG23" s="39"/>
    </row>
    <row r="24" spans="1:33" x14ac:dyDescent="0.2">
      <c r="A24" s="10"/>
      <c r="B24" s="28" t="s">
        <v>37</v>
      </c>
      <c r="C24" s="29">
        <v>9976.9599999999991</v>
      </c>
      <c r="D24" s="30">
        <v>10684.59</v>
      </c>
      <c r="E24" s="29">
        <v>11247.96</v>
      </c>
      <c r="F24" s="29"/>
      <c r="G24" s="31"/>
      <c r="H24" s="10"/>
      <c r="J24" s="28" t="s">
        <v>37</v>
      </c>
      <c r="K24" s="32">
        <f t="shared" si="1"/>
        <v>9976.9599999999991</v>
      </c>
      <c r="L24" s="32">
        <f t="shared" si="1"/>
        <v>10684.59</v>
      </c>
      <c r="M24" s="32">
        <f t="shared" si="1"/>
        <v>11247.96</v>
      </c>
      <c r="N24" s="32"/>
      <c r="O24" s="32"/>
      <c r="Q24" s="28" t="s">
        <v>37</v>
      </c>
      <c r="R24" s="33">
        <f t="shared" si="2"/>
        <v>1187.75</v>
      </c>
      <c r="S24" s="33">
        <f t="shared" si="2"/>
        <v>1187.75</v>
      </c>
      <c r="T24" s="33">
        <f t="shared" si="2"/>
        <v>1187.75</v>
      </c>
      <c r="U24" s="33"/>
      <c r="V24" s="33"/>
      <c r="X24" s="43"/>
      <c r="Y24" s="28" t="s">
        <v>37</v>
      </c>
      <c r="Z24" s="34">
        <f t="shared" si="3"/>
        <v>5735.0024879999992</v>
      </c>
      <c r="AA24" s="34">
        <f t="shared" si="4"/>
        <v>6099.6442269999998</v>
      </c>
      <c r="AB24" s="34">
        <f t="shared" si="5"/>
        <v>6389.9487879999988</v>
      </c>
      <c r="AC24" s="34"/>
      <c r="AD24" s="34"/>
      <c r="AE24" s="43"/>
      <c r="AF24" s="38"/>
      <c r="AG24" s="38"/>
    </row>
    <row r="25" spans="1:33" x14ac:dyDescent="0.2">
      <c r="A25" s="10"/>
      <c r="B25" s="10"/>
      <c r="C25" s="10"/>
      <c r="D25" s="10"/>
      <c r="E25" s="10"/>
      <c r="F25" s="10"/>
      <c r="G25" s="10"/>
      <c r="H25" s="10"/>
      <c r="X25" s="43"/>
      <c r="Y25" s="43"/>
      <c r="Z25" s="43"/>
      <c r="AA25" s="43"/>
      <c r="AB25" s="43"/>
      <c r="AC25" s="43"/>
      <c r="AD25" s="43"/>
      <c r="AE25" s="43"/>
      <c r="AF25" s="38"/>
      <c r="AG25" s="38"/>
    </row>
    <row r="26" spans="1:33" x14ac:dyDescent="0.2">
      <c r="A26" s="10"/>
      <c r="B26" s="66" t="s">
        <v>11</v>
      </c>
      <c r="C26" s="67"/>
      <c r="D26" s="10"/>
      <c r="E26" s="10"/>
      <c r="F26" s="10"/>
      <c r="G26" s="10"/>
      <c r="H26" s="10"/>
    </row>
    <row r="27" spans="1:33" x14ac:dyDescent="0.2">
      <c r="A27" s="10"/>
      <c r="B27" s="2" t="s">
        <v>1</v>
      </c>
      <c r="C27" s="3" t="s">
        <v>9</v>
      </c>
      <c r="D27" s="10"/>
      <c r="E27" s="10"/>
      <c r="F27" s="10"/>
      <c r="G27" s="10"/>
      <c r="H27" s="10"/>
    </row>
    <row r="28" spans="1:33" x14ac:dyDescent="0.2">
      <c r="A28" s="10"/>
      <c r="B28" s="6">
        <v>450</v>
      </c>
      <c r="C28" s="7">
        <v>0.28289999999999998</v>
      </c>
      <c r="D28" s="10"/>
      <c r="E28" s="10"/>
      <c r="F28" s="10"/>
      <c r="G28" s="10"/>
      <c r="H28" s="10"/>
    </row>
    <row r="29" spans="1:33" x14ac:dyDescent="0.2">
      <c r="A29" s="10"/>
      <c r="B29" s="6">
        <v>4837.5</v>
      </c>
      <c r="C29" s="7">
        <v>0.20100000000000001</v>
      </c>
      <c r="D29" s="10"/>
      <c r="E29" s="10"/>
      <c r="F29" s="10"/>
      <c r="G29" s="10"/>
      <c r="H29" s="10"/>
    </row>
    <row r="30" spans="1:33" x14ac:dyDescent="0.2">
      <c r="A30" s="10"/>
      <c r="B30" s="6">
        <v>6750</v>
      </c>
      <c r="C30" s="7">
        <v>0.17599999999999999</v>
      </c>
      <c r="D30" s="10"/>
      <c r="E30" s="10"/>
      <c r="F30" s="10"/>
      <c r="G30" s="10"/>
      <c r="H30" s="10"/>
    </row>
    <row r="31" spans="1:33" x14ac:dyDescent="0.2">
      <c r="A31" s="10"/>
      <c r="B31" s="8" t="s">
        <v>2</v>
      </c>
      <c r="C31" s="9">
        <v>1187.75</v>
      </c>
      <c r="D31" s="10"/>
      <c r="E31" s="10"/>
      <c r="F31" s="10"/>
      <c r="G31" s="10"/>
      <c r="H31" s="10"/>
    </row>
    <row r="32" spans="1:33" x14ac:dyDescent="0.2">
      <c r="A32" s="10"/>
      <c r="B32" s="10"/>
      <c r="C32" s="10"/>
      <c r="D32" s="10"/>
      <c r="E32" s="10"/>
      <c r="F32" s="10"/>
      <c r="G32" s="10"/>
      <c r="H32" s="10"/>
    </row>
  </sheetData>
  <mergeCells count="7">
    <mergeCell ref="Y19:AD19"/>
    <mergeCell ref="B26:C26"/>
    <mergeCell ref="B6:C6"/>
    <mergeCell ref="B17:C17"/>
    <mergeCell ref="B19:G19"/>
    <mergeCell ref="J19:O19"/>
    <mergeCell ref="Q19:V1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5"/>
  <sheetViews>
    <sheetView zoomScaleNormal="100" workbookViewId="0">
      <selection activeCell="L7" sqref="L7"/>
    </sheetView>
  </sheetViews>
  <sheetFormatPr baseColWidth="10" defaultColWidth="9.140625" defaultRowHeight="12" x14ac:dyDescent="0.2"/>
  <cols>
    <col min="1" max="1" width="2" style="1" customWidth="1"/>
    <col min="2" max="2" width="20.7109375" style="1" customWidth="1"/>
    <col min="3" max="3" width="9.28515625" style="1" bestFit="1" customWidth="1"/>
    <col min="4" max="7" width="7.7109375" style="1" customWidth="1"/>
    <col min="8" max="9" width="1.85546875" style="1" customWidth="1"/>
    <col min="10" max="10" width="11.85546875" style="1" customWidth="1"/>
    <col min="11" max="15" width="7.7109375" style="1" customWidth="1"/>
    <col min="16" max="16" width="1.7109375" style="1" customWidth="1"/>
    <col min="17" max="17" width="11.85546875" style="1" customWidth="1"/>
    <col min="18" max="22" width="8.7109375" style="1" customWidth="1"/>
    <col min="23" max="23" width="1.85546875" style="1" customWidth="1"/>
    <col min="24" max="24" width="2.5703125" style="1" customWidth="1"/>
    <col min="25" max="25" width="12.5703125" style="1" bestFit="1" customWidth="1"/>
    <col min="26" max="30" width="7.7109375" style="1" customWidth="1"/>
    <col min="31" max="31" width="3" style="1" customWidth="1"/>
    <col min="32" max="16384" width="9.140625" style="1"/>
  </cols>
  <sheetData>
    <row r="1" spans="1:33" x14ac:dyDescent="0.2">
      <c r="B1" s="50" t="s">
        <v>19</v>
      </c>
      <c r="C1" s="52">
        <v>45729</v>
      </c>
      <c r="D1" s="53" t="s">
        <v>39</v>
      </c>
    </row>
    <row r="2" spans="1:33" x14ac:dyDescent="0.2">
      <c r="C2" s="52">
        <v>45729</v>
      </c>
      <c r="D2" s="50" t="s">
        <v>40</v>
      </c>
      <c r="E2" s="50"/>
      <c r="F2" s="50"/>
      <c r="G2" s="50"/>
      <c r="H2" s="50"/>
      <c r="I2" s="50"/>
      <c r="J2" s="50"/>
      <c r="K2" s="50"/>
      <c r="L2" s="50"/>
      <c r="M2" s="50"/>
    </row>
    <row r="4" spans="1:33" x14ac:dyDescent="0.2">
      <c r="A4" s="10"/>
      <c r="B4" s="10"/>
      <c r="C4" s="10"/>
      <c r="D4" s="10"/>
      <c r="E4" s="10"/>
      <c r="F4" s="10"/>
      <c r="G4" s="10"/>
      <c r="H4" s="10"/>
      <c r="X4" s="37"/>
      <c r="Y4" s="37"/>
      <c r="Z4" s="37"/>
      <c r="AA4" s="37"/>
      <c r="AB4" s="37"/>
      <c r="AC4" s="37"/>
      <c r="AD4" s="37"/>
      <c r="AE4" s="37"/>
    </row>
    <row r="5" spans="1:33" x14ac:dyDescent="0.2">
      <c r="A5" s="10"/>
      <c r="B5" s="47" t="s">
        <v>38</v>
      </c>
      <c r="C5" s="47"/>
      <c r="D5" s="10"/>
      <c r="E5" s="10"/>
      <c r="F5" s="10"/>
      <c r="G5" s="10"/>
      <c r="H5" s="10"/>
      <c r="X5" s="37"/>
      <c r="Y5" s="36" t="s">
        <v>12</v>
      </c>
      <c r="Z5" s="37"/>
      <c r="AA5" s="37"/>
      <c r="AB5" s="37"/>
      <c r="AC5" s="37"/>
      <c r="AD5" s="37"/>
      <c r="AE5" s="37"/>
    </row>
    <row r="6" spans="1:33" x14ac:dyDescent="0.2">
      <c r="A6" s="10"/>
      <c r="B6" s="47"/>
      <c r="C6" s="47"/>
      <c r="D6" s="10"/>
      <c r="E6" s="10"/>
      <c r="F6" s="10"/>
      <c r="G6" s="10"/>
      <c r="H6" s="10"/>
      <c r="X6" s="37"/>
      <c r="Y6" s="36"/>
      <c r="Z6" s="37"/>
      <c r="AA6" s="37"/>
      <c r="AB6" s="37"/>
      <c r="AC6" s="37"/>
      <c r="AD6" s="37"/>
      <c r="AE6" s="37"/>
    </row>
    <row r="7" spans="1:33" ht="24" customHeight="1" x14ac:dyDescent="0.2">
      <c r="A7" s="10"/>
      <c r="B7" s="68" t="s">
        <v>15</v>
      </c>
      <c r="C7" s="68"/>
      <c r="D7" s="10"/>
      <c r="E7" s="10"/>
      <c r="F7" s="10"/>
      <c r="G7" s="10"/>
      <c r="H7" s="10"/>
      <c r="X7" s="37"/>
      <c r="Y7" s="36"/>
      <c r="Z7" s="37"/>
      <c r="AA7" s="37"/>
      <c r="AB7" s="37"/>
      <c r="AC7" s="37"/>
      <c r="AD7" s="37"/>
      <c r="AE7" s="37"/>
    </row>
    <row r="8" spans="1:33" x14ac:dyDescent="0.2">
      <c r="A8" s="10"/>
      <c r="B8" s="47"/>
      <c r="C8" s="47"/>
      <c r="D8" s="10"/>
      <c r="E8" s="10"/>
      <c r="F8" s="10"/>
      <c r="G8" s="10"/>
      <c r="H8" s="10"/>
      <c r="X8" s="37"/>
      <c r="Y8" s="37"/>
      <c r="Z8" s="37"/>
      <c r="AA8" s="37"/>
      <c r="AB8" s="37"/>
      <c r="AC8" s="37"/>
      <c r="AD8" s="37"/>
      <c r="AE8" s="37"/>
    </row>
    <row r="9" spans="1:33" ht="36" x14ac:dyDescent="0.2">
      <c r="A9" s="10"/>
      <c r="B9" s="40" t="s">
        <v>42</v>
      </c>
      <c r="C9" s="41" t="s">
        <v>9</v>
      </c>
      <c r="D9" s="10"/>
      <c r="E9" s="10"/>
      <c r="F9" s="10"/>
      <c r="G9" s="10"/>
      <c r="H9" s="10"/>
      <c r="X9" s="37"/>
      <c r="Y9" s="37"/>
      <c r="Z9" s="37"/>
      <c r="AA9" s="37"/>
      <c r="AB9" s="37"/>
      <c r="AC9" s="37"/>
      <c r="AD9" s="37"/>
      <c r="AE9" s="37"/>
    </row>
    <row r="10" spans="1:33" x14ac:dyDescent="0.2">
      <c r="A10" s="10"/>
      <c r="B10" s="4" t="s">
        <v>0</v>
      </c>
      <c r="C10" s="5">
        <v>1</v>
      </c>
      <c r="D10" s="10"/>
      <c r="E10" s="10"/>
      <c r="F10" s="10"/>
      <c r="G10" s="10"/>
      <c r="H10" s="10"/>
      <c r="J10" s="60"/>
      <c r="X10" s="37"/>
      <c r="Y10" s="37"/>
      <c r="Z10" s="37"/>
      <c r="AA10" s="37"/>
      <c r="AB10" s="37"/>
      <c r="AC10" s="37"/>
      <c r="AD10" s="37"/>
      <c r="AE10" s="37"/>
      <c r="AG10" s="38"/>
    </row>
    <row r="11" spans="1:33" x14ac:dyDescent="0.2">
      <c r="A11" s="10"/>
      <c r="B11" s="10"/>
      <c r="C11" s="10"/>
      <c r="D11" s="10"/>
      <c r="E11" s="10"/>
      <c r="F11" s="10"/>
      <c r="G11" s="10"/>
      <c r="H11" s="10"/>
      <c r="J11" s="60"/>
      <c r="X11" s="37"/>
      <c r="Y11" s="37"/>
      <c r="Z11" s="37"/>
      <c r="AA11" s="37"/>
      <c r="AB11" s="37"/>
      <c r="AC11" s="37"/>
      <c r="AD11" s="37"/>
      <c r="AE11" s="37"/>
      <c r="AG11" s="38"/>
    </row>
    <row r="12" spans="1:33" ht="72" x14ac:dyDescent="0.2">
      <c r="A12" s="10"/>
      <c r="B12" s="61" t="s">
        <v>43</v>
      </c>
      <c r="C12" s="41" t="s">
        <v>9</v>
      </c>
      <c r="D12" s="10"/>
      <c r="E12" s="10"/>
      <c r="F12" s="10"/>
      <c r="G12" s="10"/>
      <c r="H12" s="10"/>
      <c r="J12" s="60"/>
      <c r="X12" s="37"/>
      <c r="Y12" s="37"/>
      <c r="Z12" s="37"/>
      <c r="AA12" s="37"/>
      <c r="AB12" s="37"/>
      <c r="AC12" s="37"/>
      <c r="AD12" s="37"/>
      <c r="AE12" s="37"/>
      <c r="AG12" s="38"/>
    </row>
    <row r="13" spans="1:33" x14ac:dyDescent="0.2">
      <c r="A13" s="10"/>
      <c r="B13" s="4" t="s">
        <v>0</v>
      </c>
      <c r="C13" s="5">
        <v>0.5</v>
      </c>
      <c r="D13" s="10"/>
      <c r="E13" s="10"/>
      <c r="F13" s="10"/>
      <c r="G13" s="10"/>
      <c r="H13" s="10"/>
      <c r="J13" s="60"/>
      <c r="X13" s="37"/>
      <c r="Y13" s="37"/>
      <c r="Z13" s="37"/>
      <c r="AA13" s="37"/>
      <c r="AB13" s="37"/>
      <c r="AC13" s="37"/>
      <c r="AD13" s="37"/>
      <c r="AE13" s="37"/>
      <c r="AG13" s="38"/>
    </row>
    <row r="14" spans="1:33" x14ac:dyDescent="0.2">
      <c r="A14" s="10"/>
      <c r="B14" s="10"/>
      <c r="C14" s="10"/>
      <c r="D14" s="10"/>
      <c r="E14" s="10"/>
      <c r="F14" s="10"/>
      <c r="G14" s="10"/>
      <c r="H14" s="10"/>
      <c r="J14" s="60"/>
      <c r="X14" s="37"/>
      <c r="Y14" s="37"/>
      <c r="Z14" s="37"/>
      <c r="AA14" s="37"/>
      <c r="AB14" s="37"/>
      <c r="AC14" s="37"/>
      <c r="AD14" s="37"/>
      <c r="AE14" s="37"/>
    </row>
    <row r="15" spans="1:33" ht="24" x14ac:dyDescent="0.2">
      <c r="A15" s="10"/>
      <c r="B15" s="40" t="s">
        <v>16</v>
      </c>
      <c r="C15" s="41" t="s">
        <v>9</v>
      </c>
      <c r="D15" s="10"/>
      <c r="E15" s="10"/>
      <c r="F15" s="10"/>
      <c r="G15" s="10"/>
      <c r="H15" s="10"/>
      <c r="X15" s="37"/>
      <c r="Y15" s="37"/>
      <c r="Z15" s="37"/>
      <c r="AA15" s="37"/>
      <c r="AB15" s="37"/>
      <c r="AC15" s="37"/>
      <c r="AD15" s="37"/>
      <c r="AE15" s="37"/>
    </row>
    <row r="16" spans="1:33" x14ac:dyDescent="0.2">
      <c r="A16" s="10"/>
      <c r="B16" s="4" t="s">
        <v>13</v>
      </c>
      <c r="C16" s="35">
        <v>3.0599999999999999E-2</v>
      </c>
      <c r="D16" s="10"/>
      <c r="E16" s="10"/>
      <c r="F16" s="10"/>
      <c r="G16" s="10"/>
      <c r="H16" s="10"/>
      <c r="X16" s="37"/>
      <c r="Y16" s="37"/>
      <c r="Z16" s="37"/>
      <c r="AA16" s="37"/>
      <c r="AB16" s="37"/>
      <c r="AC16" s="37"/>
      <c r="AD16" s="37"/>
      <c r="AE16" s="37"/>
    </row>
    <row r="17" spans="1:33" x14ac:dyDescent="0.2">
      <c r="A17" s="10"/>
      <c r="B17" s="10"/>
      <c r="C17" s="10"/>
      <c r="D17" s="10"/>
      <c r="E17" s="10"/>
      <c r="F17" s="10"/>
      <c r="G17" s="10"/>
      <c r="H17" s="10"/>
      <c r="X17" s="37"/>
      <c r="Y17" s="37"/>
      <c r="Z17" s="37"/>
      <c r="AA17" s="37"/>
      <c r="AB17" s="37"/>
      <c r="AC17" s="37"/>
      <c r="AD17" s="37"/>
      <c r="AE17" s="37"/>
    </row>
    <row r="18" spans="1:33" ht="24" customHeight="1" x14ac:dyDescent="0.2">
      <c r="A18" s="10"/>
      <c r="B18" s="68" t="s">
        <v>17</v>
      </c>
      <c r="C18" s="68"/>
      <c r="D18" s="10"/>
      <c r="E18" s="10"/>
      <c r="F18" s="10"/>
      <c r="G18" s="10"/>
      <c r="H18" s="10"/>
      <c r="X18" s="43"/>
      <c r="Y18" s="42"/>
      <c r="Z18" s="43"/>
      <c r="AA18" s="43"/>
      <c r="AB18" s="43"/>
      <c r="AC18" s="43"/>
      <c r="AD18" s="43"/>
      <c r="AE18" s="43"/>
    </row>
    <row r="19" spans="1:33" x14ac:dyDescent="0.2">
      <c r="A19" s="10"/>
      <c r="B19" s="48"/>
      <c r="C19" s="49"/>
      <c r="D19" s="10"/>
      <c r="E19" s="10"/>
      <c r="F19" s="10"/>
      <c r="G19" s="10"/>
      <c r="H19" s="10"/>
      <c r="X19" s="43"/>
      <c r="Y19" s="43"/>
      <c r="Z19" s="43"/>
      <c r="AA19" s="43"/>
      <c r="AB19" s="43"/>
      <c r="AC19" s="43"/>
      <c r="AD19" s="43"/>
      <c r="AE19" s="43"/>
      <c r="AF19" s="38"/>
      <c r="AG19" s="38"/>
    </row>
    <row r="20" spans="1:33" x14ac:dyDescent="0.2">
      <c r="A20" s="10"/>
      <c r="B20" s="66" t="s">
        <v>14</v>
      </c>
      <c r="C20" s="69"/>
      <c r="D20" s="69"/>
      <c r="E20" s="69"/>
      <c r="F20" s="69"/>
      <c r="G20" s="67"/>
      <c r="H20" s="10"/>
      <c r="J20" s="70" t="s">
        <v>20</v>
      </c>
      <c r="K20" s="71"/>
      <c r="L20" s="71"/>
      <c r="M20" s="71"/>
      <c r="N20" s="71"/>
      <c r="O20" s="72"/>
      <c r="Q20" s="70" t="s">
        <v>18</v>
      </c>
      <c r="R20" s="71"/>
      <c r="S20" s="71"/>
      <c r="T20" s="71"/>
      <c r="U20" s="71"/>
      <c r="V20" s="72"/>
      <c r="X20" s="43"/>
      <c r="Y20" s="63" t="s">
        <v>10</v>
      </c>
      <c r="Z20" s="64"/>
      <c r="AA20" s="64"/>
      <c r="AB20" s="64"/>
      <c r="AC20" s="64"/>
      <c r="AD20" s="65"/>
      <c r="AE20" s="43"/>
      <c r="AF20" s="38"/>
      <c r="AG20" s="38"/>
    </row>
    <row r="21" spans="1:33" x14ac:dyDescent="0.2">
      <c r="A21" s="10"/>
      <c r="B21" s="28" t="s">
        <v>3</v>
      </c>
      <c r="C21" s="44" t="s">
        <v>4</v>
      </c>
      <c r="D21" s="45" t="s">
        <v>5</v>
      </c>
      <c r="E21" s="44" t="s">
        <v>6</v>
      </c>
      <c r="F21" s="45" t="s">
        <v>7</v>
      </c>
      <c r="G21" s="46" t="s">
        <v>8</v>
      </c>
      <c r="H21" s="10"/>
      <c r="J21" s="11" t="s">
        <v>3</v>
      </c>
      <c r="K21" s="12" t="s">
        <v>4</v>
      </c>
      <c r="L21" s="13" t="s">
        <v>5</v>
      </c>
      <c r="M21" s="12" t="s">
        <v>6</v>
      </c>
      <c r="N21" s="13" t="s">
        <v>7</v>
      </c>
      <c r="O21" s="14" t="s">
        <v>8</v>
      </c>
      <c r="Q21" s="11" t="s">
        <v>3</v>
      </c>
      <c r="R21" s="12" t="s">
        <v>4</v>
      </c>
      <c r="S21" s="13" t="s">
        <v>5</v>
      </c>
      <c r="T21" s="12" t="s">
        <v>6</v>
      </c>
      <c r="U21" s="13" t="s">
        <v>7</v>
      </c>
      <c r="V21" s="14" t="s">
        <v>8</v>
      </c>
      <c r="X21" s="43"/>
      <c r="Y21" s="11" t="s">
        <v>3</v>
      </c>
      <c r="Z21" s="12" t="s">
        <v>4</v>
      </c>
      <c r="AA21" s="13" t="s">
        <v>5</v>
      </c>
      <c r="AB21" s="12" t="s">
        <v>6</v>
      </c>
      <c r="AC21" s="13" t="s">
        <v>7</v>
      </c>
      <c r="AD21" s="14" t="s">
        <v>8</v>
      </c>
      <c r="AE21" s="43"/>
      <c r="AF21" s="38"/>
      <c r="AG21" s="38"/>
    </row>
    <row r="22" spans="1:33" x14ac:dyDescent="0.2">
      <c r="A22" s="10"/>
      <c r="B22" s="57" t="s">
        <v>34</v>
      </c>
      <c r="C22" s="18">
        <v>5167.63</v>
      </c>
      <c r="D22" s="58">
        <v>5456.17</v>
      </c>
      <c r="E22" s="18">
        <v>5662.3</v>
      </c>
      <c r="F22" s="18">
        <v>6019.57</v>
      </c>
      <c r="G22" s="19">
        <v>6445.54</v>
      </c>
      <c r="H22" s="10"/>
      <c r="J22" s="57" t="s">
        <v>34</v>
      </c>
      <c r="K22" s="23">
        <f>C22*$C$10</f>
        <v>5167.63</v>
      </c>
      <c r="L22" s="23">
        <f>D22*$C$10</f>
        <v>5456.17</v>
      </c>
      <c r="M22" s="23">
        <f>E22*$C$10</f>
        <v>5662.3</v>
      </c>
      <c r="N22" s="23">
        <f>F22*$C$10</f>
        <v>6019.57</v>
      </c>
      <c r="O22" s="23">
        <f>G22*$C$10</f>
        <v>6445.54</v>
      </c>
      <c r="Q22" s="57" t="s">
        <v>34</v>
      </c>
      <c r="R22" s="22">
        <f>IF(K22&gt;$B$33,$C$34,IF(K22&gt;$B$32,$C$33,IF(K22&gt;$B$31,$C$32,IF(K22&gt;$B$30,$C$31,IF(K22&gt;$B$29,$C$30,IF(K22&gt;0,$C$29,0))))))</f>
        <v>0.17799999999999999</v>
      </c>
      <c r="S22" s="22">
        <f>IF(L22&gt;$B$33,$C$34,IF(L22&gt;$B$32,$C$33,IF(L22&gt;$B$31,$C$32,IF(L22&gt;$B$30,$C$31,IF(L22&gt;$B$29,$C$30,IF(L22&gt;0,$C$29,0))))))</f>
        <v>0.17799999999999999</v>
      </c>
      <c r="T22" s="22">
        <f>IF(M22&gt;$B$33,$C$34,IF(M22&gt;$B$32,$C$33,IF(M22&gt;$B$31,$C$32,IF(M22&gt;$B$30,$C$31,IF(M22&gt;$B$29,$C$30,IF(M22&gt;0,$C$29,0))))))</f>
        <v>0.17799999999999999</v>
      </c>
      <c r="U22" s="22">
        <f>IF(N22&gt;$B$33,$C$34,IF(N22&gt;$B$32,$C$33,IF(N22&gt;$B$31,$C$32,IF(N22&gt;$B$30,$C$31,IF(N22&gt;$B$29,$C$30,IF(N22&gt;0,$C$29,0))))))</f>
        <v>0.17799999999999999</v>
      </c>
      <c r="V22" s="22">
        <f>IF(O22&gt;$B$33,$C$34,IF(O22&gt;$B$32,$C$33,IF(O22&gt;$B$31,$C$32,IF(O22&gt;$B$30,$C$31,IF(O22&gt;$B$29,$C$30,IF(O22&gt;0,$C$29,0))))))</f>
        <v>0.17799999999999999</v>
      </c>
      <c r="X22" s="43"/>
      <c r="Y22" s="57" t="s">
        <v>34</v>
      </c>
      <c r="Z22" s="21">
        <f>IF(R22&lt;1, (12*C22)* (1+$C$16+R22)*$C$10*$C$13/12, (( 12*C22)* (1+$C$16)+12*R22)*$C$10*$C$13/12)</f>
        <v>3122.7988089999999</v>
      </c>
      <c r="AA22" s="21">
        <f t="shared" ref="AA22:AD22" si="0">IF(S22&lt;1, (12*D22)* (1+$C$16+S22)*$C$10*$C$13/12, (( 12*D22)* (1+$C$16)+12*S22)*$C$10*$C$13/12)</f>
        <v>3297.1635309999997</v>
      </c>
      <c r="AB22" s="21">
        <f t="shared" si="0"/>
        <v>3421.7278900000001</v>
      </c>
      <c r="AC22" s="21">
        <f t="shared" si="0"/>
        <v>3637.6261509999999</v>
      </c>
      <c r="AD22" s="21">
        <f t="shared" si="0"/>
        <v>3895.0398219999993</v>
      </c>
      <c r="AE22" s="43"/>
      <c r="AF22" s="38"/>
      <c r="AG22" s="38"/>
    </row>
    <row r="23" spans="1:33" x14ac:dyDescent="0.2">
      <c r="A23" s="10"/>
      <c r="B23" s="15" t="s">
        <v>35</v>
      </c>
      <c r="C23" s="16">
        <v>6795.9</v>
      </c>
      <c r="D23" s="17">
        <v>7359.29</v>
      </c>
      <c r="E23" s="16">
        <v>7853.95</v>
      </c>
      <c r="F23" s="16"/>
      <c r="G23" s="20"/>
      <c r="H23" s="10"/>
      <c r="J23" s="15" t="s">
        <v>35</v>
      </c>
      <c r="K23" s="23">
        <f t="shared" ref="K23:M25" si="1">C23*$C$10</f>
        <v>6795.9</v>
      </c>
      <c r="L23" s="23">
        <f t="shared" si="1"/>
        <v>7359.29</v>
      </c>
      <c r="M23" s="23">
        <f t="shared" si="1"/>
        <v>7853.95</v>
      </c>
      <c r="N23" s="23"/>
      <c r="O23" s="23"/>
      <c r="Q23" s="15" t="s">
        <v>35</v>
      </c>
      <c r="R23" s="22">
        <f t="shared" ref="R23:T25" si="2">IF(K23&gt;$B$33,$C$34,IF(K23&gt;$B$32,$C$33,IF(K23&gt;$B$31,$C$32,IF(K23&gt;$B$30,$C$31,IF(K23&gt;$B$29,$C$30,IF(K23&gt;0,$C$29,0))))))</f>
        <v>0.17799999999999999</v>
      </c>
      <c r="S23" s="22">
        <f t="shared" si="2"/>
        <v>1262.6500000000001</v>
      </c>
      <c r="T23" s="22">
        <f t="shared" si="2"/>
        <v>1262.6500000000001</v>
      </c>
      <c r="U23" s="22"/>
      <c r="V23" s="22"/>
      <c r="X23" s="43"/>
      <c r="Y23" s="15" t="s">
        <v>35</v>
      </c>
      <c r="Z23" s="21">
        <f t="shared" ref="Z23:Z25" si="3">IF(R23&lt;1, (12*C23)* (1+$C$16+R23)*$C$10*$C$13/12, (( 12*C23)* (1+$C$16)+12*R23)*$C$10*$C$13/12)</f>
        <v>4106.7623699999995</v>
      </c>
      <c r="AA23" s="21">
        <f t="shared" ref="AA23:AA25" si="4">IF(S23&lt;1, (12*D23)* (1+$C$16+S23)*$C$10*$C$13/12, (( 12*D23)* (1+$C$16)+12*S23)*$C$10*$C$13/12)</f>
        <v>4423.567137</v>
      </c>
      <c r="AB23" s="21">
        <f t="shared" ref="AB23:AB25" si="5">IF(T23&lt;1, (12*E23)* (1+$C$16+T23)*$C$10*$C$13/12, (( 12*E23)* (1+$C$16)+12*T23)*$C$10*$C$13/12)</f>
        <v>4678.4654349999992</v>
      </c>
      <c r="AC23" s="21"/>
      <c r="AD23" s="21"/>
      <c r="AE23" s="43"/>
      <c r="AF23" s="38"/>
      <c r="AG23" s="38"/>
    </row>
    <row r="24" spans="1:33" s="27" customFormat="1" x14ac:dyDescent="0.2">
      <c r="A24" s="10"/>
      <c r="B24" s="24" t="s">
        <v>36</v>
      </c>
      <c r="C24" s="23">
        <v>8492.91</v>
      </c>
      <c r="D24" s="25">
        <v>8987.58</v>
      </c>
      <c r="E24" s="23">
        <v>9695.24</v>
      </c>
      <c r="F24" s="23"/>
      <c r="G24" s="26"/>
      <c r="H24" s="10"/>
      <c r="J24" s="24" t="s">
        <v>36</v>
      </c>
      <c r="K24" s="23">
        <f t="shared" si="1"/>
        <v>8492.91</v>
      </c>
      <c r="L24" s="23">
        <f t="shared" si="1"/>
        <v>8987.58</v>
      </c>
      <c r="M24" s="23">
        <f t="shared" si="1"/>
        <v>9695.24</v>
      </c>
      <c r="N24" s="23"/>
      <c r="O24" s="23"/>
      <c r="Q24" s="24" t="s">
        <v>36</v>
      </c>
      <c r="R24" s="22">
        <f t="shared" si="2"/>
        <v>1262.6500000000001</v>
      </c>
      <c r="S24" s="22">
        <f t="shared" si="2"/>
        <v>1262.6500000000001</v>
      </c>
      <c r="T24" s="22">
        <f t="shared" si="2"/>
        <v>1262.6500000000001</v>
      </c>
      <c r="U24" s="22"/>
      <c r="V24" s="22"/>
      <c r="X24" s="43"/>
      <c r="Y24" s="24" t="s">
        <v>36</v>
      </c>
      <c r="Z24" s="21">
        <f t="shared" si="3"/>
        <v>5007.7215230000002</v>
      </c>
      <c r="AA24" s="21">
        <f t="shared" si="4"/>
        <v>5262.6249739999994</v>
      </c>
      <c r="AB24" s="21">
        <f t="shared" si="5"/>
        <v>5627.2821719999993</v>
      </c>
      <c r="AC24" s="21"/>
      <c r="AD24" s="21"/>
      <c r="AE24" s="43"/>
      <c r="AF24" s="39"/>
      <c r="AG24" s="39"/>
    </row>
    <row r="25" spans="1:33" x14ac:dyDescent="0.2">
      <c r="A25" s="10"/>
      <c r="B25" s="28" t="s">
        <v>37</v>
      </c>
      <c r="C25" s="29">
        <v>9976.9599999999991</v>
      </c>
      <c r="D25" s="30">
        <v>10684.59</v>
      </c>
      <c r="E25" s="29">
        <v>11247.96</v>
      </c>
      <c r="F25" s="29"/>
      <c r="G25" s="31"/>
      <c r="H25" s="10"/>
      <c r="J25" s="28" t="s">
        <v>37</v>
      </c>
      <c r="K25" s="32">
        <f t="shared" si="1"/>
        <v>9976.9599999999991</v>
      </c>
      <c r="L25" s="32">
        <f t="shared" si="1"/>
        <v>10684.59</v>
      </c>
      <c r="M25" s="32">
        <f t="shared" si="1"/>
        <v>11247.96</v>
      </c>
      <c r="N25" s="32"/>
      <c r="O25" s="32"/>
      <c r="Q25" s="28" t="s">
        <v>37</v>
      </c>
      <c r="R25" s="33">
        <f t="shared" si="2"/>
        <v>1262.6500000000001</v>
      </c>
      <c r="S25" s="33">
        <f t="shared" si="2"/>
        <v>1262.6500000000001</v>
      </c>
      <c r="T25" s="33">
        <f t="shared" si="2"/>
        <v>1262.6500000000001</v>
      </c>
      <c r="U25" s="33"/>
      <c r="V25" s="33"/>
      <c r="X25" s="43"/>
      <c r="Y25" s="28" t="s">
        <v>37</v>
      </c>
      <c r="Z25" s="34">
        <f t="shared" si="3"/>
        <v>5772.452487999999</v>
      </c>
      <c r="AA25" s="34">
        <f t="shared" si="4"/>
        <v>6137.0942269999987</v>
      </c>
      <c r="AB25" s="34">
        <f t="shared" si="5"/>
        <v>6427.3987879999986</v>
      </c>
      <c r="AC25" s="34"/>
      <c r="AD25" s="34"/>
      <c r="AE25" s="43"/>
      <c r="AF25" s="38"/>
      <c r="AG25" s="38"/>
    </row>
    <row r="26" spans="1:33" x14ac:dyDescent="0.2">
      <c r="A26" s="10"/>
      <c r="B26" s="10"/>
      <c r="C26" s="10"/>
      <c r="D26" s="10"/>
      <c r="E26" s="10"/>
      <c r="F26" s="10"/>
      <c r="G26" s="10"/>
      <c r="H26" s="10"/>
      <c r="X26" s="43"/>
      <c r="Y26" s="43"/>
      <c r="Z26" s="43"/>
      <c r="AA26" s="43"/>
      <c r="AB26" s="43"/>
      <c r="AC26" s="43"/>
      <c r="AD26" s="43"/>
      <c r="AE26" s="43"/>
      <c r="AF26" s="38"/>
      <c r="AG26" s="38"/>
    </row>
    <row r="27" spans="1:33" x14ac:dyDescent="0.2">
      <c r="A27" s="10"/>
      <c r="B27" s="66" t="s">
        <v>11</v>
      </c>
      <c r="C27" s="67"/>
      <c r="D27" s="10"/>
      <c r="E27" s="10"/>
      <c r="F27" s="10"/>
      <c r="G27" s="10"/>
      <c r="H27" s="10"/>
    </row>
    <row r="28" spans="1:33" x14ac:dyDescent="0.2">
      <c r="A28" s="10"/>
      <c r="B28" s="2" t="s">
        <v>1</v>
      </c>
      <c r="C28" s="3" t="s">
        <v>9</v>
      </c>
      <c r="D28" s="10"/>
      <c r="E28" s="10"/>
      <c r="F28" s="10"/>
      <c r="G28" s="10"/>
      <c r="H28" s="10"/>
    </row>
    <row r="29" spans="1:33" x14ac:dyDescent="0.2">
      <c r="A29" s="10"/>
      <c r="B29" s="6">
        <v>520</v>
      </c>
      <c r="C29" s="7">
        <v>0.28239999999999998</v>
      </c>
      <c r="D29" s="10"/>
      <c r="E29" s="10"/>
      <c r="F29" s="10"/>
      <c r="G29" s="10"/>
      <c r="H29" s="10"/>
    </row>
    <row r="30" spans="1:33" x14ac:dyDescent="0.2">
      <c r="A30" s="10"/>
      <c r="B30" s="6">
        <v>835.66</v>
      </c>
      <c r="C30" s="7">
        <v>0.25</v>
      </c>
      <c r="D30" s="10"/>
      <c r="E30" s="10"/>
      <c r="F30" s="10"/>
      <c r="G30" s="10"/>
      <c r="H30" s="10"/>
    </row>
    <row r="31" spans="1:33" x14ac:dyDescent="0.2">
      <c r="A31" s="10"/>
      <c r="B31" s="6">
        <v>2000</v>
      </c>
      <c r="C31" s="7">
        <v>0.21</v>
      </c>
      <c r="D31" s="10"/>
      <c r="E31" s="10"/>
      <c r="F31" s="10"/>
      <c r="G31" s="10"/>
      <c r="H31" s="10"/>
    </row>
    <row r="32" spans="1:33" x14ac:dyDescent="0.2">
      <c r="A32" s="10"/>
      <c r="B32" s="6">
        <v>4987.5</v>
      </c>
      <c r="C32" s="7">
        <v>0.20499999999999999</v>
      </c>
      <c r="D32" s="10"/>
      <c r="E32" s="10"/>
      <c r="F32" s="10"/>
      <c r="G32" s="10"/>
      <c r="H32" s="10"/>
    </row>
    <row r="33" spans="1:8" x14ac:dyDescent="0.2">
      <c r="A33" s="10"/>
      <c r="B33" s="6">
        <v>7100</v>
      </c>
      <c r="C33" s="7">
        <v>0.17799999999999999</v>
      </c>
      <c r="D33" s="10"/>
      <c r="E33" s="10"/>
      <c r="F33" s="10"/>
      <c r="G33" s="10"/>
      <c r="H33" s="10"/>
    </row>
    <row r="34" spans="1:8" x14ac:dyDescent="0.2">
      <c r="A34" s="10"/>
      <c r="B34" s="8" t="s">
        <v>2</v>
      </c>
      <c r="C34" s="9">
        <v>1262.6500000000001</v>
      </c>
      <c r="D34" s="10"/>
      <c r="E34" s="10"/>
      <c r="F34" s="10"/>
      <c r="G34" s="10"/>
      <c r="H34" s="10"/>
    </row>
    <row r="35" spans="1:8" x14ac:dyDescent="0.2">
      <c r="A35" s="10"/>
      <c r="B35" s="10"/>
      <c r="C35" s="10"/>
      <c r="D35" s="10"/>
      <c r="E35" s="10"/>
      <c r="F35" s="10"/>
      <c r="G35" s="10"/>
      <c r="H35" s="10"/>
    </row>
  </sheetData>
  <mergeCells count="7">
    <mergeCell ref="Y20:AD20"/>
    <mergeCell ref="B27:C27"/>
    <mergeCell ref="B7:C7"/>
    <mergeCell ref="B18:C18"/>
    <mergeCell ref="B20:G20"/>
    <mergeCell ref="J20:O20"/>
    <mergeCell ref="Q20:V20"/>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9"/>
  <sheetViews>
    <sheetView zoomScaleNormal="100" workbookViewId="0">
      <selection activeCell="L8" sqref="L8"/>
    </sheetView>
  </sheetViews>
  <sheetFormatPr baseColWidth="10" defaultColWidth="9.140625" defaultRowHeight="12" x14ac:dyDescent="0.2"/>
  <cols>
    <col min="1" max="1" width="2" style="1" customWidth="1"/>
    <col min="2" max="2" width="20.7109375" style="1" customWidth="1"/>
    <col min="3" max="3" width="9.28515625" style="1" bestFit="1" customWidth="1"/>
    <col min="4" max="7" width="7.7109375" style="1" customWidth="1"/>
    <col min="8" max="9" width="1.85546875" style="1" customWidth="1"/>
    <col min="10" max="10" width="11.85546875" style="1" customWidth="1"/>
    <col min="11" max="15" width="7.7109375" style="1" customWidth="1"/>
    <col min="16" max="16" width="1.7109375" style="1" customWidth="1"/>
    <col min="17" max="17" width="11.85546875" style="1" customWidth="1"/>
    <col min="18" max="22" width="8.7109375" style="1" customWidth="1"/>
    <col min="23" max="23" width="1.85546875" style="1" customWidth="1"/>
    <col min="24" max="24" width="2.5703125" style="1" customWidth="1"/>
    <col min="25" max="25" width="12.5703125" style="1" bestFit="1" customWidth="1"/>
    <col min="26" max="30" width="7.7109375" style="1" customWidth="1"/>
    <col min="31" max="31" width="3" style="1" customWidth="1"/>
    <col min="32" max="16384" width="9.140625" style="1"/>
  </cols>
  <sheetData>
    <row r="1" spans="1:33" x14ac:dyDescent="0.2">
      <c r="B1" s="50" t="s">
        <v>19</v>
      </c>
      <c r="C1" s="52">
        <v>45729</v>
      </c>
      <c r="D1" s="53" t="s">
        <v>39</v>
      </c>
    </row>
    <row r="2" spans="1:33" x14ac:dyDescent="0.2">
      <c r="C2" s="52">
        <v>45729</v>
      </c>
      <c r="D2" s="50" t="s">
        <v>40</v>
      </c>
      <c r="E2" s="50"/>
      <c r="F2" s="50"/>
      <c r="G2" s="50"/>
      <c r="H2" s="50"/>
      <c r="I2" s="50"/>
      <c r="J2" s="50"/>
      <c r="K2" s="50"/>
      <c r="L2" s="50"/>
      <c r="M2" s="50"/>
    </row>
    <row r="3" spans="1:33" x14ac:dyDescent="0.2">
      <c r="C3" s="52">
        <v>45729</v>
      </c>
      <c r="D3" s="50" t="s">
        <v>23</v>
      </c>
      <c r="E3" s="50"/>
      <c r="F3" s="50"/>
      <c r="G3" s="50"/>
      <c r="H3" s="50"/>
      <c r="I3" s="50"/>
      <c r="J3" s="50"/>
      <c r="K3" s="50"/>
      <c r="L3" s="50"/>
      <c r="M3" s="50"/>
    </row>
    <row r="5" spans="1:33" x14ac:dyDescent="0.2">
      <c r="A5" s="10"/>
      <c r="B5" s="10"/>
      <c r="C5" s="10"/>
      <c r="D5" s="10"/>
      <c r="E5" s="10"/>
      <c r="F5" s="10"/>
      <c r="G5" s="10"/>
      <c r="H5" s="10"/>
      <c r="X5" s="37"/>
      <c r="Y5" s="37"/>
      <c r="Z5" s="37"/>
      <c r="AA5" s="37"/>
      <c r="AB5" s="37"/>
      <c r="AC5" s="37"/>
      <c r="AD5" s="37"/>
      <c r="AE5" s="37"/>
    </row>
    <row r="6" spans="1:33" x14ac:dyDescent="0.2">
      <c r="A6" s="10"/>
      <c r="B6" s="47" t="s">
        <v>38</v>
      </c>
      <c r="C6" s="47"/>
      <c r="D6" s="10"/>
      <c r="E6" s="10"/>
      <c r="F6" s="10"/>
      <c r="G6" s="10"/>
      <c r="H6" s="10"/>
      <c r="X6" s="37"/>
      <c r="Y6" s="36" t="s">
        <v>12</v>
      </c>
      <c r="Z6" s="37"/>
      <c r="AA6" s="37"/>
      <c r="AB6" s="37"/>
      <c r="AC6" s="37"/>
      <c r="AD6" s="37"/>
      <c r="AE6" s="37"/>
    </row>
    <row r="7" spans="1:33" x14ac:dyDescent="0.2">
      <c r="A7" s="10"/>
      <c r="B7" s="47"/>
      <c r="C7" s="47"/>
      <c r="D7" s="10"/>
      <c r="E7" s="10"/>
      <c r="F7" s="10"/>
      <c r="G7" s="10"/>
      <c r="H7" s="10"/>
      <c r="X7" s="37"/>
      <c r="Y7" s="36"/>
      <c r="Z7" s="37"/>
      <c r="AA7" s="37"/>
      <c r="AB7" s="37"/>
      <c r="AC7" s="37"/>
      <c r="AD7" s="37"/>
      <c r="AE7" s="37"/>
    </row>
    <row r="8" spans="1:33" ht="24" customHeight="1" x14ac:dyDescent="0.2">
      <c r="A8" s="10"/>
      <c r="B8" s="68" t="s">
        <v>15</v>
      </c>
      <c r="C8" s="68"/>
      <c r="D8" s="10"/>
      <c r="E8" s="10"/>
      <c r="F8" s="10"/>
      <c r="G8" s="10"/>
      <c r="H8" s="10"/>
      <c r="X8" s="37"/>
      <c r="Y8" s="36"/>
      <c r="Z8" s="37"/>
      <c r="AA8" s="37"/>
      <c r="AB8" s="37"/>
      <c r="AC8" s="37"/>
      <c r="AD8" s="37"/>
      <c r="AE8" s="37"/>
    </row>
    <row r="9" spans="1:33" x14ac:dyDescent="0.2">
      <c r="A9" s="10"/>
      <c r="B9" s="47"/>
      <c r="C9" s="47"/>
      <c r="D9" s="10"/>
      <c r="E9" s="10"/>
      <c r="F9" s="10"/>
      <c r="G9" s="10"/>
      <c r="H9" s="10"/>
      <c r="X9" s="37"/>
      <c r="Y9" s="37"/>
      <c r="Z9" s="37"/>
      <c r="AA9" s="37"/>
      <c r="AB9" s="37"/>
      <c r="AC9" s="37"/>
      <c r="AD9" s="37"/>
      <c r="AE9" s="37"/>
    </row>
    <row r="10" spans="1:33" ht="36" x14ac:dyDescent="0.2">
      <c r="A10" s="10"/>
      <c r="B10" s="40" t="s">
        <v>42</v>
      </c>
      <c r="C10" s="41" t="s">
        <v>9</v>
      </c>
      <c r="D10" s="10"/>
      <c r="E10" s="10"/>
      <c r="F10" s="10"/>
      <c r="G10" s="10"/>
      <c r="H10" s="10"/>
      <c r="X10" s="37"/>
      <c r="Y10" s="37"/>
      <c r="Z10" s="37"/>
      <c r="AA10" s="37"/>
      <c r="AB10" s="37"/>
      <c r="AC10" s="37"/>
      <c r="AD10" s="37"/>
      <c r="AE10" s="37"/>
    </row>
    <row r="11" spans="1:33" x14ac:dyDescent="0.2">
      <c r="A11" s="10"/>
      <c r="B11" s="4" t="s">
        <v>0</v>
      </c>
      <c r="C11" s="5">
        <v>1</v>
      </c>
      <c r="D11" s="10"/>
      <c r="E11" s="10"/>
      <c r="F11" s="10"/>
      <c r="G11" s="10"/>
      <c r="H11" s="10"/>
      <c r="J11" s="60"/>
      <c r="X11" s="37"/>
      <c r="Y11" s="37"/>
      <c r="Z11" s="37"/>
      <c r="AA11" s="37"/>
      <c r="AB11" s="37"/>
      <c r="AC11" s="37"/>
      <c r="AD11" s="37"/>
      <c r="AE11" s="37"/>
      <c r="AG11" s="38"/>
    </row>
    <row r="12" spans="1:33" x14ac:dyDescent="0.2">
      <c r="A12" s="10"/>
      <c r="B12" s="10"/>
      <c r="C12" s="10"/>
      <c r="D12" s="10"/>
      <c r="E12" s="10"/>
      <c r="F12" s="10"/>
      <c r="G12" s="10"/>
      <c r="H12" s="10"/>
      <c r="J12" s="60"/>
      <c r="X12" s="37"/>
      <c r="Y12" s="37"/>
      <c r="Z12" s="37"/>
      <c r="AA12" s="37"/>
      <c r="AB12" s="37"/>
      <c r="AC12" s="37"/>
      <c r="AD12" s="37"/>
      <c r="AE12" s="37"/>
      <c r="AG12" s="38"/>
    </row>
    <row r="13" spans="1:33" ht="72" x14ac:dyDescent="0.2">
      <c r="A13" s="10"/>
      <c r="B13" s="61" t="s">
        <v>43</v>
      </c>
      <c r="C13" s="41" t="s">
        <v>9</v>
      </c>
      <c r="D13" s="10"/>
      <c r="E13" s="10"/>
      <c r="F13" s="10"/>
      <c r="G13" s="10"/>
      <c r="H13" s="10"/>
      <c r="J13" s="60"/>
      <c r="X13" s="37"/>
      <c r="Y13" s="37"/>
      <c r="Z13" s="37"/>
      <c r="AA13" s="37"/>
      <c r="AB13" s="37"/>
      <c r="AC13" s="37"/>
      <c r="AD13" s="37"/>
      <c r="AE13" s="37"/>
      <c r="AG13" s="38"/>
    </row>
    <row r="14" spans="1:33" x14ac:dyDescent="0.2">
      <c r="A14" s="10"/>
      <c r="B14" s="4" t="s">
        <v>0</v>
      </c>
      <c r="C14" s="5">
        <v>0.5</v>
      </c>
      <c r="D14" s="10"/>
      <c r="E14" s="10"/>
      <c r="F14" s="10"/>
      <c r="G14" s="10"/>
      <c r="H14" s="10"/>
      <c r="J14" s="60"/>
      <c r="X14" s="37"/>
      <c r="Y14" s="37"/>
      <c r="Z14" s="37"/>
      <c r="AA14" s="37"/>
      <c r="AB14" s="37"/>
      <c r="AC14" s="37"/>
      <c r="AD14" s="37"/>
      <c r="AE14" s="37"/>
      <c r="AG14" s="38"/>
    </row>
    <row r="15" spans="1:33" x14ac:dyDescent="0.2">
      <c r="A15" s="10"/>
      <c r="B15" s="10"/>
      <c r="C15" s="10"/>
      <c r="D15" s="10"/>
      <c r="E15" s="10"/>
      <c r="F15" s="10"/>
      <c r="G15" s="10"/>
      <c r="H15" s="10"/>
      <c r="J15" s="60"/>
      <c r="X15" s="37"/>
      <c r="Y15" s="37"/>
      <c r="Z15" s="37"/>
      <c r="AA15" s="37"/>
      <c r="AB15" s="37"/>
      <c r="AC15" s="37"/>
      <c r="AD15" s="37"/>
      <c r="AE15" s="37"/>
    </row>
    <row r="16" spans="1:33" ht="24" x14ac:dyDescent="0.2">
      <c r="A16" s="10"/>
      <c r="B16" s="40" t="s">
        <v>16</v>
      </c>
      <c r="C16" s="41" t="s">
        <v>9</v>
      </c>
      <c r="D16" s="10"/>
      <c r="E16" s="10"/>
      <c r="F16" s="10"/>
      <c r="G16" s="10"/>
      <c r="H16" s="10"/>
      <c r="X16" s="37"/>
      <c r="Y16" s="37"/>
      <c r="Z16" s="37"/>
      <c r="AA16" s="37"/>
      <c r="AB16" s="37"/>
      <c r="AC16" s="37"/>
      <c r="AD16" s="37"/>
      <c r="AE16" s="37"/>
    </row>
    <row r="17" spans="1:33" ht="12" customHeight="1" x14ac:dyDescent="0.2">
      <c r="A17" s="10"/>
      <c r="B17" s="4" t="s">
        <v>13</v>
      </c>
      <c r="C17" s="35">
        <v>3.0599999999999999E-2</v>
      </c>
      <c r="D17" s="10"/>
      <c r="E17" s="10"/>
      <c r="F17" s="10"/>
      <c r="G17" s="10"/>
      <c r="H17" s="10"/>
      <c r="X17" s="37"/>
      <c r="Y17" s="80" t="s">
        <v>24</v>
      </c>
      <c r="Z17" s="80"/>
      <c r="AA17" s="80"/>
      <c r="AB17" s="80"/>
      <c r="AC17" s="80"/>
      <c r="AD17" s="80"/>
      <c r="AE17" s="59"/>
    </row>
    <row r="18" spans="1:33" x14ac:dyDescent="0.2">
      <c r="A18" s="10"/>
      <c r="B18" s="10"/>
      <c r="C18" s="10"/>
      <c r="D18" s="10"/>
      <c r="E18" s="10"/>
      <c r="F18" s="10"/>
      <c r="G18" s="10"/>
      <c r="H18" s="10"/>
      <c r="X18" s="37"/>
      <c r="Y18" s="80"/>
      <c r="Z18" s="80"/>
      <c r="AA18" s="80"/>
      <c r="AB18" s="80"/>
      <c r="AC18" s="80"/>
      <c r="AD18" s="80"/>
      <c r="AE18" s="59"/>
    </row>
    <row r="19" spans="1:33" ht="24" x14ac:dyDescent="0.2">
      <c r="A19" s="10"/>
      <c r="B19" s="40" t="s">
        <v>22</v>
      </c>
      <c r="C19" s="54" t="s">
        <v>9</v>
      </c>
      <c r="D19" s="10"/>
      <c r="E19" s="10"/>
      <c r="F19" s="10"/>
      <c r="G19" s="10"/>
      <c r="H19" s="10"/>
      <c r="X19" s="37"/>
      <c r="Y19" s="80"/>
      <c r="Z19" s="80"/>
      <c r="AA19" s="80"/>
      <c r="AB19" s="80"/>
      <c r="AC19" s="80"/>
      <c r="AD19" s="80"/>
      <c r="AE19" s="59"/>
    </row>
    <row r="20" spans="1:33" ht="24" customHeight="1" x14ac:dyDescent="0.2">
      <c r="A20" s="10"/>
      <c r="B20" s="55" t="s">
        <v>21</v>
      </c>
      <c r="C20" s="34">
        <f>1800*C11*C14</f>
        <v>900</v>
      </c>
      <c r="D20" s="10"/>
      <c r="E20" s="10"/>
      <c r="F20" s="10"/>
      <c r="G20" s="10"/>
      <c r="H20" s="10"/>
      <c r="X20" s="37"/>
      <c r="Y20" s="37"/>
      <c r="Z20" s="37"/>
      <c r="AA20" s="37"/>
      <c r="AB20" s="37"/>
      <c r="AC20" s="37"/>
      <c r="AD20" s="37"/>
      <c r="AE20" s="37"/>
    </row>
    <row r="21" spans="1:33" ht="15" customHeight="1" x14ac:dyDescent="0.2">
      <c r="A21" s="10"/>
      <c r="B21" s="10"/>
      <c r="C21" s="10"/>
      <c r="D21" s="10"/>
      <c r="E21" s="10"/>
      <c r="F21" s="10"/>
      <c r="G21" s="10"/>
      <c r="H21" s="10"/>
      <c r="X21" s="37"/>
      <c r="Y21" s="73" t="s">
        <v>25</v>
      </c>
      <c r="Z21" s="74"/>
      <c r="AA21" s="74"/>
      <c r="AB21" s="74"/>
      <c r="AC21" s="78">
        <f>C20</f>
        <v>900</v>
      </c>
      <c r="AD21" s="79"/>
      <c r="AE21" s="37"/>
    </row>
    <row r="22" spans="1:33" ht="50.1" customHeight="1" x14ac:dyDescent="0.2">
      <c r="A22" s="10"/>
      <c r="B22" s="68" t="s">
        <v>17</v>
      </c>
      <c r="C22" s="68"/>
      <c r="D22" s="10"/>
      <c r="E22" s="10"/>
      <c r="F22" s="10"/>
      <c r="G22" s="10"/>
      <c r="H22" s="10"/>
      <c r="X22" s="43"/>
      <c r="Y22" s="75" t="s">
        <v>26</v>
      </c>
      <c r="Z22" s="76"/>
      <c r="AA22" s="76"/>
      <c r="AB22" s="76"/>
      <c r="AC22" s="76"/>
      <c r="AD22" s="77"/>
      <c r="AE22" s="37"/>
    </row>
    <row r="23" spans="1:33" x14ac:dyDescent="0.2">
      <c r="A23" s="10"/>
      <c r="B23" s="48"/>
      <c r="C23" s="49"/>
      <c r="D23" s="10"/>
      <c r="E23" s="10"/>
      <c r="F23" s="10"/>
      <c r="G23" s="10"/>
      <c r="H23" s="10"/>
      <c r="X23" s="43"/>
      <c r="Y23" s="43"/>
      <c r="Z23" s="43"/>
      <c r="AA23" s="43"/>
      <c r="AB23" s="43"/>
      <c r="AC23" s="43"/>
      <c r="AD23" s="43"/>
      <c r="AE23" s="43"/>
      <c r="AF23" s="38"/>
      <c r="AG23" s="38"/>
    </row>
    <row r="24" spans="1:33" x14ac:dyDescent="0.2">
      <c r="A24" s="10"/>
      <c r="B24" s="66" t="s">
        <v>14</v>
      </c>
      <c r="C24" s="69"/>
      <c r="D24" s="69"/>
      <c r="E24" s="69"/>
      <c r="F24" s="69"/>
      <c r="G24" s="67"/>
      <c r="H24" s="10"/>
      <c r="J24" s="70" t="s">
        <v>20</v>
      </c>
      <c r="K24" s="71"/>
      <c r="L24" s="71"/>
      <c r="M24" s="71"/>
      <c r="N24" s="71"/>
      <c r="O24" s="72"/>
      <c r="Q24" s="70" t="s">
        <v>18</v>
      </c>
      <c r="R24" s="71"/>
      <c r="S24" s="71"/>
      <c r="T24" s="71"/>
      <c r="U24" s="71"/>
      <c r="V24" s="72"/>
      <c r="X24" s="43"/>
      <c r="Y24" s="63" t="s">
        <v>10</v>
      </c>
      <c r="Z24" s="64"/>
      <c r="AA24" s="64"/>
      <c r="AB24" s="64"/>
      <c r="AC24" s="64"/>
      <c r="AD24" s="65"/>
      <c r="AE24" s="43"/>
      <c r="AF24" s="38"/>
      <c r="AG24" s="38"/>
    </row>
    <row r="25" spans="1:33" x14ac:dyDescent="0.2">
      <c r="A25" s="10"/>
      <c r="B25" s="28" t="s">
        <v>3</v>
      </c>
      <c r="C25" s="44" t="s">
        <v>4</v>
      </c>
      <c r="D25" s="45" t="s">
        <v>5</v>
      </c>
      <c r="E25" s="44" t="s">
        <v>6</v>
      </c>
      <c r="F25" s="45" t="s">
        <v>7</v>
      </c>
      <c r="G25" s="46" t="s">
        <v>8</v>
      </c>
      <c r="H25" s="10"/>
      <c r="J25" s="11" t="s">
        <v>3</v>
      </c>
      <c r="K25" s="12" t="s">
        <v>4</v>
      </c>
      <c r="L25" s="13" t="s">
        <v>5</v>
      </c>
      <c r="M25" s="12" t="s">
        <v>6</v>
      </c>
      <c r="N25" s="13" t="s">
        <v>7</v>
      </c>
      <c r="O25" s="14" t="s">
        <v>8</v>
      </c>
      <c r="Q25" s="11" t="s">
        <v>3</v>
      </c>
      <c r="R25" s="12" t="s">
        <v>4</v>
      </c>
      <c r="S25" s="13" t="s">
        <v>5</v>
      </c>
      <c r="T25" s="12" t="s">
        <v>6</v>
      </c>
      <c r="U25" s="13" t="s">
        <v>7</v>
      </c>
      <c r="V25" s="14" t="s">
        <v>8</v>
      </c>
      <c r="X25" s="43"/>
      <c r="Y25" s="11" t="s">
        <v>3</v>
      </c>
      <c r="Z25" s="12" t="s">
        <v>4</v>
      </c>
      <c r="AA25" s="13" t="s">
        <v>5</v>
      </c>
      <c r="AB25" s="12" t="s">
        <v>6</v>
      </c>
      <c r="AC25" s="13" t="s">
        <v>7</v>
      </c>
      <c r="AD25" s="14" t="s">
        <v>8</v>
      </c>
      <c r="AE25" s="43"/>
      <c r="AF25" s="38"/>
      <c r="AG25" s="38"/>
    </row>
    <row r="26" spans="1:33" x14ac:dyDescent="0.2">
      <c r="A26" s="10"/>
      <c r="B26" s="57" t="s">
        <v>34</v>
      </c>
      <c r="C26" s="18">
        <v>5167.63</v>
      </c>
      <c r="D26" s="58">
        <v>5456.17</v>
      </c>
      <c r="E26" s="18">
        <v>5662.3</v>
      </c>
      <c r="F26" s="18">
        <v>6019.57</v>
      </c>
      <c r="G26" s="19">
        <v>6445.54</v>
      </c>
      <c r="H26" s="10"/>
      <c r="J26" s="57" t="s">
        <v>34</v>
      </c>
      <c r="K26" s="23">
        <f>C26*$C$11</f>
        <v>5167.63</v>
      </c>
      <c r="L26" s="23">
        <f>D26*$C$11</f>
        <v>5456.17</v>
      </c>
      <c r="M26" s="23">
        <f>E26*$C$11</f>
        <v>5662.3</v>
      </c>
      <c r="N26" s="23">
        <f>F26*$C$11</f>
        <v>6019.57</v>
      </c>
      <c r="O26" s="23">
        <f>G26*$C$11</f>
        <v>6445.54</v>
      </c>
      <c r="Q26" s="57" t="s">
        <v>34</v>
      </c>
      <c r="R26" s="22">
        <f>IF(K26&gt;$B$37,$C$38,IF(K26&gt;$B$36,$C$37,IF(K26&gt;$B$35,$C$36,IF(K26&gt;$B$34,$C$35,IF(K26&gt;$B$33,$C$34,IF(K26&gt;0,$C$33,0))))))</f>
        <v>0.17799999999999999</v>
      </c>
      <c r="S26" s="22">
        <f>IF(L26&gt;$B$37,$C$38,IF(L26&gt;$B$36,$C$37,IF(L26&gt;$B$35,$C$36,IF(L26&gt;$B$34,$C$35,IF(L26&gt;$B$33,$C$34,IF(L26&gt;0,$C$33,0))))))</f>
        <v>0.17799999999999999</v>
      </c>
      <c r="T26" s="22">
        <f>IF(M26&gt;$B$37,$C$38,IF(M26&gt;$B$36,$C$37,IF(M26&gt;$B$35,$C$36,IF(M26&gt;$B$34,$C$35,IF(M26&gt;$B$33,$C$34,IF(M26&gt;0,$C$33,0))))))</f>
        <v>0.17799999999999999</v>
      </c>
      <c r="U26" s="22">
        <f>IF(N26&gt;$B$37,$C$38,IF(N26&gt;$B$36,$C$37,IF(N26&gt;$B$35,$C$36,IF(N26&gt;$B$34,$C$35,IF(N26&gt;$B$33,$C$34,IF(N26&gt;0,$C$33,0))))))</f>
        <v>0.17799999999999999</v>
      </c>
      <c r="V26" s="22">
        <f>IF(O26&gt;$B$37,$C$38,IF(O26&gt;$B$36,$C$37,IF(O26&gt;$B$35,$C$36,IF(O26&gt;$B$34,$C$35,IF(O26&gt;$B$33,$C$34,IF(O26&gt;0,$C$33,0))))))</f>
        <v>0.17799999999999999</v>
      </c>
      <c r="X26" s="43"/>
      <c r="Y26" s="57" t="s">
        <v>34</v>
      </c>
      <c r="Z26" s="21">
        <f>IF(R26&lt;1, (12*C26)* (1+$C$17+R26)*$C$11*$C$14/12, (( 12*C26)* (1+$C$17)+12*R26)*$C$11*$C$14/12)</f>
        <v>3122.7988089999999</v>
      </c>
      <c r="AA26" s="21">
        <f t="shared" ref="AA26:AD26" si="0">IF(S26&lt;1, (12*D26)* (1+$C$17+S26)*$C$11*$C$14/12, (( 12*D26)* (1+$C$17)+12*S26)*$C$11*$C$14/12)</f>
        <v>3297.1635309999997</v>
      </c>
      <c r="AB26" s="21">
        <f t="shared" si="0"/>
        <v>3421.7278900000001</v>
      </c>
      <c r="AC26" s="21">
        <f t="shared" si="0"/>
        <v>3637.6261509999999</v>
      </c>
      <c r="AD26" s="21">
        <f t="shared" si="0"/>
        <v>3895.0398219999993</v>
      </c>
      <c r="AE26" s="43"/>
      <c r="AF26" s="38"/>
      <c r="AG26" s="38"/>
    </row>
    <row r="27" spans="1:33" x14ac:dyDescent="0.2">
      <c r="A27" s="10"/>
      <c r="B27" s="15" t="s">
        <v>35</v>
      </c>
      <c r="C27" s="16">
        <v>6795.9</v>
      </c>
      <c r="D27" s="17">
        <v>7359.29</v>
      </c>
      <c r="E27" s="16">
        <v>7853.95</v>
      </c>
      <c r="F27" s="16"/>
      <c r="G27" s="20"/>
      <c r="H27" s="10"/>
      <c r="J27" s="15" t="s">
        <v>35</v>
      </c>
      <c r="K27" s="23">
        <f t="shared" ref="K27:M29" si="1">C27*$C$11</f>
        <v>6795.9</v>
      </c>
      <c r="L27" s="23">
        <f t="shared" si="1"/>
        <v>7359.29</v>
      </c>
      <c r="M27" s="23">
        <f t="shared" si="1"/>
        <v>7853.95</v>
      </c>
      <c r="N27" s="23"/>
      <c r="O27" s="23"/>
      <c r="Q27" s="15" t="s">
        <v>35</v>
      </c>
      <c r="R27" s="22">
        <f t="shared" ref="R27:T29" si="2">IF(K27&gt;$B$37,$C$38,IF(K27&gt;$B$36,$C$37,IF(K27&gt;$B$35,$C$36,IF(K27&gt;$B$34,$C$35,IF(K27&gt;$B$33,$C$34,IF(K27&gt;0,$C$33,0))))))</f>
        <v>0.17799999999999999</v>
      </c>
      <c r="S27" s="22">
        <f t="shared" si="2"/>
        <v>1262.6500000000001</v>
      </c>
      <c r="T27" s="22">
        <f t="shared" si="2"/>
        <v>1262.6500000000001</v>
      </c>
      <c r="U27" s="22"/>
      <c r="V27" s="22"/>
      <c r="X27" s="43"/>
      <c r="Y27" s="15" t="s">
        <v>35</v>
      </c>
      <c r="Z27" s="21">
        <f t="shared" ref="Z27:Z29" si="3">IF(R27&lt;1, (12*C27)* (1+$C$17+R27)*$C$11*$C$14/12, (( 12*C27)* (1+$C$17)+12*R27)*$C$11*$C$14/12)</f>
        <v>4106.7623699999995</v>
      </c>
      <c r="AA27" s="21">
        <f t="shared" ref="AA27:AA29" si="4">IF(S27&lt;1, (12*D27)* (1+$C$17+S27)*$C$11*$C$14/12, (( 12*D27)* (1+$C$17)+12*S27)*$C$11*$C$14/12)</f>
        <v>4423.567137</v>
      </c>
      <c r="AB27" s="21">
        <f t="shared" ref="AB27:AB29" si="5">IF(T27&lt;1, (12*E27)* (1+$C$17+T27)*$C$11*$C$14/12, (( 12*E27)* (1+$C$17)+12*T27)*$C$11*$C$14/12)</f>
        <v>4678.4654349999992</v>
      </c>
      <c r="AC27" s="21"/>
      <c r="AD27" s="21"/>
      <c r="AE27" s="43"/>
      <c r="AF27" s="38"/>
      <c r="AG27" s="38"/>
    </row>
    <row r="28" spans="1:33" s="27" customFormat="1" x14ac:dyDescent="0.2">
      <c r="A28" s="10"/>
      <c r="B28" s="24" t="s">
        <v>36</v>
      </c>
      <c r="C28" s="23">
        <v>8492.91</v>
      </c>
      <c r="D28" s="25">
        <v>8987.58</v>
      </c>
      <c r="E28" s="23">
        <v>9695.24</v>
      </c>
      <c r="F28" s="23"/>
      <c r="G28" s="26"/>
      <c r="H28" s="10"/>
      <c r="J28" s="24" t="s">
        <v>36</v>
      </c>
      <c r="K28" s="23">
        <f t="shared" si="1"/>
        <v>8492.91</v>
      </c>
      <c r="L28" s="23">
        <f t="shared" si="1"/>
        <v>8987.58</v>
      </c>
      <c r="M28" s="23">
        <f t="shared" si="1"/>
        <v>9695.24</v>
      </c>
      <c r="N28" s="23"/>
      <c r="O28" s="23"/>
      <c r="Q28" s="24" t="s">
        <v>36</v>
      </c>
      <c r="R28" s="22">
        <f t="shared" si="2"/>
        <v>1262.6500000000001</v>
      </c>
      <c r="S28" s="22">
        <f t="shared" si="2"/>
        <v>1262.6500000000001</v>
      </c>
      <c r="T28" s="22">
        <f t="shared" si="2"/>
        <v>1262.6500000000001</v>
      </c>
      <c r="U28" s="22"/>
      <c r="V28" s="22"/>
      <c r="X28" s="43"/>
      <c r="Y28" s="24" t="s">
        <v>36</v>
      </c>
      <c r="Z28" s="21">
        <f t="shared" si="3"/>
        <v>5007.7215230000002</v>
      </c>
      <c r="AA28" s="21">
        <f t="shared" si="4"/>
        <v>5262.6249739999994</v>
      </c>
      <c r="AB28" s="21">
        <f t="shared" si="5"/>
        <v>5627.2821719999993</v>
      </c>
      <c r="AC28" s="21"/>
      <c r="AD28" s="21"/>
      <c r="AE28" s="43"/>
      <c r="AF28" s="39"/>
      <c r="AG28" s="39"/>
    </row>
    <row r="29" spans="1:33" x14ac:dyDescent="0.2">
      <c r="A29" s="10"/>
      <c r="B29" s="28" t="s">
        <v>37</v>
      </c>
      <c r="C29" s="29">
        <v>9976.9599999999991</v>
      </c>
      <c r="D29" s="30">
        <v>10684.59</v>
      </c>
      <c r="E29" s="29">
        <v>11247.96</v>
      </c>
      <c r="F29" s="29"/>
      <c r="G29" s="31"/>
      <c r="H29" s="10"/>
      <c r="J29" s="28" t="s">
        <v>37</v>
      </c>
      <c r="K29" s="32">
        <f t="shared" si="1"/>
        <v>9976.9599999999991</v>
      </c>
      <c r="L29" s="32">
        <f t="shared" si="1"/>
        <v>10684.59</v>
      </c>
      <c r="M29" s="32">
        <f t="shared" si="1"/>
        <v>11247.96</v>
      </c>
      <c r="N29" s="32"/>
      <c r="O29" s="32"/>
      <c r="Q29" s="28" t="s">
        <v>37</v>
      </c>
      <c r="R29" s="33">
        <f t="shared" si="2"/>
        <v>1262.6500000000001</v>
      </c>
      <c r="S29" s="33">
        <f t="shared" si="2"/>
        <v>1262.6500000000001</v>
      </c>
      <c r="T29" s="33">
        <f t="shared" si="2"/>
        <v>1262.6500000000001</v>
      </c>
      <c r="U29" s="33"/>
      <c r="V29" s="33"/>
      <c r="X29" s="43"/>
      <c r="Y29" s="28" t="s">
        <v>37</v>
      </c>
      <c r="Z29" s="34">
        <f t="shared" si="3"/>
        <v>5772.452487999999</v>
      </c>
      <c r="AA29" s="34">
        <f t="shared" si="4"/>
        <v>6137.0942269999987</v>
      </c>
      <c r="AB29" s="34">
        <f t="shared" si="5"/>
        <v>6427.3987879999986</v>
      </c>
      <c r="AC29" s="34"/>
      <c r="AD29" s="34"/>
      <c r="AE29" s="43"/>
      <c r="AF29" s="38"/>
      <c r="AG29" s="38"/>
    </row>
    <row r="30" spans="1:33" x14ac:dyDescent="0.2">
      <c r="A30" s="10"/>
      <c r="B30" s="10"/>
      <c r="C30" s="10"/>
      <c r="D30" s="10"/>
      <c r="E30" s="10"/>
      <c r="F30" s="10"/>
      <c r="G30" s="10"/>
      <c r="H30" s="10"/>
      <c r="X30" s="43"/>
      <c r="Y30" s="43"/>
      <c r="Z30" s="43"/>
      <c r="AA30" s="43"/>
      <c r="AB30" s="43"/>
      <c r="AC30" s="43"/>
      <c r="AD30" s="43"/>
      <c r="AE30" s="43"/>
      <c r="AF30" s="38"/>
      <c r="AG30" s="38"/>
    </row>
    <row r="31" spans="1:33" x14ac:dyDescent="0.2">
      <c r="A31" s="10"/>
      <c r="B31" s="66" t="s">
        <v>11</v>
      </c>
      <c r="C31" s="67"/>
      <c r="D31" s="10"/>
      <c r="E31" s="10"/>
      <c r="F31" s="10"/>
      <c r="G31" s="10"/>
      <c r="H31" s="10"/>
    </row>
    <row r="32" spans="1:33" x14ac:dyDescent="0.2">
      <c r="A32" s="10"/>
      <c r="B32" s="2" t="s">
        <v>1</v>
      </c>
      <c r="C32" s="3" t="s">
        <v>9</v>
      </c>
      <c r="D32" s="10"/>
      <c r="E32" s="10"/>
      <c r="F32" s="10"/>
      <c r="G32" s="10"/>
      <c r="H32" s="10"/>
    </row>
    <row r="33" spans="1:8" x14ac:dyDescent="0.2">
      <c r="A33" s="10"/>
      <c r="B33" s="6">
        <v>520</v>
      </c>
      <c r="C33" s="7">
        <v>0.28239999999999998</v>
      </c>
      <c r="D33" s="10"/>
      <c r="E33" s="10"/>
      <c r="F33" s="10"/>
      <c r="G33" s="10"/>
      <c r="H33" s="10"/>
    </row>
    <row r="34" spans="1:8" x14ac:dyDescent="0.2">
      <c r="A34" s="10"/>
      <c r="B34" s="6">
        <v>835.66</v>
      </c>
      <c r="C34" s="7">
        <v>0.25</v>
      </c>
      <c r="D34" s="10"/>
      <c r="E34" s="10"/>
      <c r="F34" s="10"/>
      <c r="G34" s="10"/>
      <c r="H34" s="10"/>
    </row>
    <row r="35" spans="1:8" x14ac:dyDescent="0.2">
      <c r="A35" s="10"/>
      <c r="B35" s="6">
        <v>2000</v>
      </c>
      <c r="C35" s="7">
        <v>0.21</v>
      </c>
      <c r="D35" s="10"/>
      <c r="E35" s="10"/>
      <c r="F35" s="10"/>
      <c r="G35" s="10"/>
      <c r="H35" s="10"/>
    </row>
    <row r="36" spans="1:8" x14ac:dyDescent="0.2">
      <c r="A36" s="10"/>
      <c r="B36" s="6">
        <v>4987.5</v>
      </c>
      <c r="C36" s="7">
        <v>0.20499999999999999</v>
      </c>
      <c r="D36" s="10"/>
      <c r="E36" s="10"/>
      <c r="F36" s="10"/>
      <c r="G36" s="10"/>
      <c r="H36" s="10"/>
    </row>
    <row r="37" spans="1:8" x14ac:dyDescent="0.2">
      <c r="A37" s="10"/>
      <c r="B37" s="6">
        <v>7100</v>
      </c>
      <c r="C37" s="7">
        <v>0.17799999999999999</v>
      </c>
      <c r="D37" s="10"/>
      <c r="E37" s="10"/>
      <c r="F37" s="10"/>
      <c r="G37" s="10"/>
      <c r="H37" s="10"/>
    </row>
    <row r="38" spans="1:8" x14ac:dyDescent="0.2">
      <c r="A38" s="10"/>
      <c r="B38" s="8" t="s">
        <v>2</v>
      </c>
      <c r="C38" s="9">
        <v>1262.6500000000001</v>
      </c>
      <c r="D38" s="10"/>
      <c r="E38" s="10"/>
      <c r="F38" s="10"/>
      <c r="G38" s="10"/>
      <c r="H38" s="10"/>
    </row>
    <row r="39" spans="1:8" x14ac:dyDescent="0.2">
      <c r="A39" s="10"/>
      <c r="B39" s="10"/>
      <c r="C39" s="10"/>
      <c r="D39" s="10"/>
      <c r="E39" s="10"/>
      <c r="F39" s="10"/>
      <c r="G39" s="10"/>
      <c r="H39" s="10"/>
    </row>
  </sheetData>
  <mergeCells count="11">
    <mergeCell ref="B31:C31"/>
    <mergeCell ref="Y21:AB21"/>
    <mergeCell ref="Y22:AD22"/>
    <mergeCell ref="AC21:AD21"/>
    <mergeCell ref="Y17:AD19"/>
    <mergeCell ref="Y24:AD24"/>
    <mergeCell ref="B8:C8"/>
    <mergeCell ref="B22:C22"/>
    <mergeCell ref="B24:G24"/>
    <mergeCell ref="J24:O24"/>
    <mergeCell ref="Q24:V2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0"/>
  <sheetViews>
    <sheetView zoomScaleNormal="100" workbookViewId="0">
      <selection activeCell="K9" sqref="K9"/>
    </sheetView>
  </sheetViews>
  <sheetFormatPr baseColWidth="10" defaultColWidth="9.140625" defaultRowHeight="12" x14ac:dyDescent="0.2"/>
  <cols>
    <col min="1" max="1" width="2" style="1" customWidth="1"/>
    <col min="2" max="2" width="20.7109375" style="1" customWidth="1"/>
    <col min="3" max="3" width="9.28515625" style="1" bestFit="1" customWidth="1"/>
    <col min="4" max="7" width="7.7109375" style="1" customWidth="1"/>
    <col min="8" max="9" width="1.85546875" style="1" customWidth="1"/>
    <col min="10" max="10" width="11.85546875" style="1" customWidth="1"/>
    <col min="11" max="15" width="7.7109375" style="1" customWidth="1"/>
    <col min="16" max="16" width="1.7109375" style="1" customWidth="1"/>
    <col min="17" max="17" width="11.85546875" style="1" customWidth="1"/>
    <col min="18" max="22" width="8.7109375" style="1" customWidth="1"/>
    <col min="23" max="23" width="1.85546875" style="1" customWidth="1"/>
    <col min="24" max="24" width="2.5703125" style="1" customWidth="1"/>
    <col min="25" max="25" width="12.5703125" style="1" bestFit="1" customWidth="1"/>
    <col min="26" max="30" width="7.7109375" style="1" customWidth="1"/>
    <col min="31" max="31" width="3" style="1" customWidth="1"/>
    <col min="32" max="16384" width="9.140625" style="1"/>
  </cols>
  <sheetData>
    <row r="1" spans="1:33" x14ac:dyDescent="0.2">
      <c r="B1" s="50" t="s">
        <v>19</v>
      </c>
      <c r="C1" s="52">
        <v>45729</v>
      </c>
      <c r="D1" s="53" t="s">
        <v>39</v>
      </c>
    </row>
    <row r="2" spans="1:33" x14ac:dyDescent="0.2">
      <c r="C2" s="52">
        <v>45729</v>
      </c>
      <c r="D2" s="50" t="s">
        <v>40</v>
      </c>
      <c r="E2" s="50"/>
      <c r="F2" s="50"/>
      <c r="G2" s="50"/>
      <c r="H2" s="50"/>
      <c r="I2" s="50"/>
      <c r="J2" s="50"/>
      <c r="K2" s="50"/>
      <c r="L2" s="50"/>
      <c r="M2" s="50"/>
    </row>
    <row r="3" spans="1:33" x14ac:dyDescent="0.2">
      <c r="C3" s="52">
        <v>45729</v>
      </c>
      <c r="D3" s="50" t="s">
        <v>23</v>
      </c>
      <c r="E3" s="50"/>
      <c r="F3" s="50"/>
      <c r="G3" s="50"/>
      <c r="H3" s="50"/>
      <c r="I3" s="50"/>
      <c r="J3" s="50"/>
      <c r="K3" s="50"/>
      <c r="L3" s="50"/>
      <c r="M3" s="50"/>
    </row>
    <row r="4" spans="1:33" x14ac:dyDescent="0.2">
      <c r="C4" s="52">
        <v>45729</v>
      </c>
      <c r="D4" s="50" t="s">
        <v>27</v>
      </c>
      <c r="E4" s="50"/>
      <c r="F4" s="50"/>
      <c r="G4" s="50"/>
      <c r="H4" s="50"/>
      <c r="I4" s="50"/>
      <c r="J4" s="50"/>
      <c r="K4" s="50"/>
      <c r="L4" s="50"/>
      <c r="M4" s="50"/>
    </row>
    <row r="6" spans="1:33" x14ac:dyDescent="0.2">
      <c r="A6" s="10"/>
      <c r="B6" s="10"/>
      <c r="C6" s="10"/>
      <c r="D6" s="10"/>
      <c r="E6" s="10"/>
      <c r="F6" s="10"/>
      <c r="G6" s="10"/>
      <c r="H6" s="10"/>
      <c r="X6" s="37"/>
      <c r="Y6" s="37"/>
      <c r="Z6" s="37"/>
      <c r="AA6" s="37"/>
      <c r="AB6" s="37"/>
      <c r="AC6" s="37"/>
      <c r="AD6" s="37"/>
      <c r="AE6" s="37"/>
    </row>
    <row r="7" spans="1:33" x14ac:dyDescent="0.2">
      <c r="A7" s="10"/>
      <c r="B7" s="47" t="s">
        <v>38</v>
      </c>
      <c r="C7" s="47"/>
      <c r="D7" s="10"/>
      <c r="E7" s="10"/>
      <c r="F7" s="10"/>
      <c r="G7" s="10"/>
      <c r="H7" s="10"/>
      <c r="X7" s="37"/>
      <c r="Y7" s="36" t="s">
        <v>12</v>
      </c>
      <c r="Z7" s="37"/>
      <c r="AA7" s="37"/>
      <c r="AB7" s="37"/>
      <c r="AC7" s="37"/>
      <c r="AD7" s="37"/>
      <c r="AE7" s="37"/>
    </row>
    <row r="8" spans="1:33" x14ac:dyDescent="0.2">
      <c r="A8" s="10"/>
      <c r="B8" s="47"/>
      <c r="C8" s="47"/>
      <c r="D8" s="10"/>
      <c r="E8" s="10"/>
      <c r="F8" s="10"/>
      <c r="G8" s="10"/>
      <c r="H8" s="10"/>
      <c r="X8" s="37"/>
      <c r="Y8" s="36"/>
      <c r="Z8" s="37"/>
      <c r="AA8" s="37"/>
      <c r="AB8" s="37"/>
      <c r="AC8" s="37"/>
      <c r="AD8" s="37"/>
      <c r="AE8" s="37"/>
    </row>
    <row r="9" spans="1:33" ht="24" customHeight="1" x14ac:dyDescent="0.2">
      <c r="A9" s="10"/>
      <c r="B9" s="68" t="s">
        <v>15</v>
      </c>
      <c r="C9" s="68"/>
      <c r="D9" s="10"/>
      <c r="E9" s="10"/>
      <c r="F9" s="10"/>
      <c r="G9" s="10"/>
      <c r="H9" s="10"/>
      <c r="X9" s="37"/>
      <c r="Y9" s="36"/>
      <c r="Z9" s="37"/>
      <c r="AA9" s="37"/>
      <c r="AB9" s="37"/>
      <c r="AC9" s="37"/>
      <c r="AD9" s="37"/>
      <c r="AE9" s="37"/>
    </row>
    <row r="10" spans="1:33" x14ac:dyDescent="0.2">
      <c r="A10" s="10"/>
      <c r="B10" s="47"/>
      <c r="C10" s="47"/>
      <c r="D10" s="10"/>
      <c r="E10" s="10"/>
      <c r="F10" s="10"/>
      <c r="G10" s="10"/>
      <c r="H10" s="10"/>
      <c r="X10" s="37"/>
      <c r="Y10" s="37"/>
      <c r="Z10" s="37"/>
      <c r="AA10" s="37"/>
      <c r="AB10" s="37"/>
      <c r="AC10" s="37"/>
      <c r="AD10" s="37"/>
      <c r="AE10" s="37"/>
    </row>
    <row r="11" spans="1:33" ht="36" x14ac:dyDescent="0.2">
      <c r="A11" s="10"/>
      <c r="B11" s="40" t="s">
        <v>42</v>
      </c>
      <c r="C11" s="41" t="s">
        <v>9</v>
      </c>
      <c r="D11" s="10"/>
      <c r="E11" s="10"/>
      <c r="F11" s="10"/>
      <c r="G11" s="10"/>
      <c r="H11" s="10"/>
      <c r="X11" s="37"/>
      <c r="Y11" s="37"/>
      <c r="Z11" s="37"/>
      <c r="AA11" s="37"/>
      <c r="AB11" s="37"/>
      <c r="AC11" s="37"/>
      <c r="AD11" s="37"/>
      <c r="AE11" s="37"/>
    </row>
    <row r="12" spans="1:33" x14ac:dyDescent="0.2">
      <c r="A12" s="10"/>
      <c r="B12" s="4" t="s">
        <v>0</v>
      </c>
      <c r="C12" s="5">
        <v>1</v>
      </c>
      <c r="D12" s="10"/>
      <c r="E12" s="10"/>
      <c r="F12" s="10"/>
      <c r="G12" s="10"/>
      <c r="H12" s="10"/>
      <c r="J12" s="60"/>
      <c r="X12" s="37"/>
      <c r="Y12" s="37"/>
      <c r="Z12" s="37"/>
      <c r="AA12" s="37"/>
      <c r="AB12" s="37"/>
      <c r="AC12" s="37"/>
      <c r="AD12" s="37"/>
      <c r="AE12" s="37"/>
      <c r="AG12" s="38"/>
    </row>
    <row r="13" spans="1:33" x14ac:dyDescent="0.2">
      <c r="A13" s="10"/>
      <c r="B13" s="10"/>
      <c r="C13" s="10"/>
      <c r="D13" s="10"/>
      <c r="E13" s="10"/>
      <c r="F13" s="10"/>
      <c r="G13" s="10"/>
      <c r="H13" s="10"/>
      <c r="J13" s="60"/>
      <c r="X13" s="37"/>
      <c r="Y13" s="37"/>
      <c r="Z13" s="37"/>
      <c r="AA13" s="37"/>
      <c r="AB13" s="37"/>
      <c r="AC13" s="37"/>
      <c r="AD13" s="37"/>
      <c r="AE13" s="37"/>
      <c r="AG13" s="38"/>
    </row>
    <row r="14" spans="1:33" ht="72" x14ac:dyDescent="0.2">
      <c r="A14" s="10"/>
      <c r="B14" s="61" t="s">
        <v>43</v>
      </c>
      <c r="C14" s="41" t="s">
        <v>9</v>
      </c>
      <c r="D14" s="10"/>
      <c r="E14" s="10"/>
      <c r="F14" s="10"/>
      <c r="G14" s="10"/>
      <c r="H14" s="10"/>
      <c r="J14" s="60"/>
      <c r="X14" s="37"/>
      <c r="Y14" s="37"/>
      <c r="Z14" s="37"/>
      <c r="AA14" s="37"/>
      <c r="AB14" s="37"/>
      <c r="AC14" s="37"/>
      <c r="AD14" s="37"/>
      <c r="AE14" s="37"/>
      <c r="AG14" s="38"/>
    </row>
    <row r="15" spans="1:33" x14ac:dyDescent="0.2">
      <c r="A15" s="10"/>
      <c r="B15" s="4" t="s">
        <v>0</v>
      </c>
      <c r="C15" s="5">
        <v>0.5</v>
      </c>
      <c r="D15" s="10"/>
      <c r="E15" s="10"/>
      <c r="F15" s="10"/>
      <c r="G15" s="10"/>
      <c r="H15" s="10"/>
      <c r="J15" s="60"/>
      <c r="X15" s="37"/>
      <c r="Y15" s="37"/>
      <c r="Z15" s="37"/>
      <c r="AA15" s="37"/>
      <c r="AB15" s="37"/>
      <c r="AC15" s="37"/>
      <c r="AD15" s="37"/>
      <c r="AE15" s="37"/>
      <c r="AG15" s="38"/>
    </row>
    <row r="16" spans="1:33" x14ac:dyDescent="0.2">
      <c r="A16" s="10"/>
      <c r="B16" s="10"/>
      <c r="C16" s="10"/>
      <c r="D16" s="10"/>
      <c r="E16" s="10"/>
      <c r="F16" s="10"/>
      <c r="G16" s="10"/>
      <c r="H16" s="10"/>
      <c r="J16" s="60"/>
      <c r="X16" s="37"/>
      <c r="Y16" s="37"/>
      <c r="Z16" s="37"/>
      <c r="AA16" s="37"/>
      <c r="AB16" s="37"/>
      <c r="AC16" s="37"/>
      <c r="AD16" s="37"/>
      <c r="AE16" s="37"/>
    </row>
    <row r="17" spans="1:33" ht="24" x14ac:dyDescent="0.2">
      <c r="A17" s="10"/>
      <c r="B17" s="40" t="s">
        <v>16</v>
      </c>
      <c r="C17" s="41" t="s">
        <v>9</v>
      </c>
      <c r="D17" s="10"/>
      <c r="E17" s="10"/>
      <c r="F17" s="10"/>
      <c r="G17" s="10"/>
      <c r="H17" s="10"/>
      <c r="X17" s="37"/>
      <c r="Y17" s="37"/>
      <c r="Z17" s="37"/>
      <c r="AA17" s="37"/>
      <c r="AB17" s="37"/>
      <c r="AC17" s="37"/>
      <c r="AD17" s="37"/>
      <c r="AE17" s="37"/>
    </row>
    <row r="18" spans="1:33" ht="12" customHeight="1" x14ac:dyDescent="0.2">
      <c r="A18" s="10"/>
      <c r="B18" s="4" t="s">
        <v>13</v>
      </c>
      <c r="C18" s="35">
        <v>3.0599999999999999E-2</v>
      </c>
      <c r="D18" s="10"/>
      <c r="E18" s="10"/>
      <c r="F18" s="10"/>
      <c r="G18" s="10"/>
      <c r="H18" s="10"/>
      <c r="X18" s="37"/>
      <c r="Y18" s="80"/>
      <c r="Z18" s="80"/>
      <c r="AA18" s="80"/>
      <c r="AB18" s="80"/>
      <c r="AC18" s="80"/>
      <c r="AD18" s="80"/>
      <c r="AE18" s="59"/>
    </row>
    <row r="19" spans="1:33" x14ac:dyDescent="0.2">
      <c r="A19" s="10"/>
      <c r="B19" s="10"/>
      <c r="C19" s="10"/>
      <c r="D19" s="10"/>
      <c r="E19" s="10"/>
      <c r="F19" s="10"/>
      <c r="G19" s="10"/>
      <c r="H19" s="10"/>
      <c r="X19" s="37"/>
      <c r="Y19" s="80"/>
      <c r="Z19" s="80"/>
      <c r="AA19" s="80"/>
      <c r="AB19" s="80"/>
      <c r="AC19" s="80"/>
      <c r="AD19" s="80"/>
      <c r="AE19" s="59"/>
    </row>
    <row r="20" spans="1:33" ht="48" x14ac:dyDescent="0.2">
      <c r="A20" s="10"/>
      <c r="B20" s="40" t="s">
        <v>29</v>
      </c>
      <c r="C20" s="54" t="s">
        <v>9</v>
      </c>
      <c r="D20" s="10"/>
      <c r="E20" s="10"/>
      <c r="F20" s="10"/>
      <c r="G20" s="10"/>
      <c r="H20" s="10"/>
      <c r="X20" s="37"/>
      <c r="Y20" s="80"/>
      <c r="Z20" s="80"/>
      <c r="AA20" s="80"/>
      <c r="AB20" s="80"/>
      <c r="AC20" s="80"/>
      <c r="AD20" s="80"/>
      <c r="AE20" s="59"/>
    </row>
    <row r="21" spans="1:33" x14ac:dyDescent="0.2">
      <c r="A21" s="10"/>
      <c r="B21" s="55" t="s">
        <v>28</v>
      </c>
      <c r="C21" s="34">
        <f>120*C12*C15</f>
        <v>60</v>
      </c>
      <c r="D21" s="10"/>
      <c r="E21" s="10"/>
      <c r="F21" s="10"/>
      <c r="G21" s="10"/>
      <c r="H21" s="10"/>
      <c r="X21" s="37"/>
      <c r="Y21" s="37"/>
      <c r="Z21" s="37"/>
      <c r="AA21" s="37"/>
      <c r="AB21" s="37"/>
      <c r="AC21" s="37"/>
      <c r="AD21" s="37"/>
      <c r="AE21" s="37"/>
    </row>
    <row r="22" spans="1:33" ht="15" customHeight="1" x14ac:dyDescent="0.2">
      <c r="A22" s="10"/>
      <c r="B22" s="10"/>
      <c r="C22" s="10"/>
      <c r="D22" s="10"/>
      <c r="E22" s="10"/>
      <c r="F22" s="10"/>
      <c r="G22" s="10"/>
      <c r="H22" s="10"/>
      <c r="X22" s="37"/>
      <c r="Y22" s="43"/>
      <c r="Z22" s="43"/>
      <c r="AA22" s="43"/>
      <c r="AB22" s="43"/>
      <c r="AC22" s="43"/>
      <c r="AD22" s="43"/>
      <c r="AE22" s="37"/>
    </row>
    <row r="23" spans="1:33" ht="24" customHeight="1" x14ac:dyDescent="0.2">
      <c r="A23" s="10"/>
      <c r="B23" s="68" t="s">
        <v>17</v>
      </c>
      <c r="C23" s="68"/>
      <c r="D23" s="10"/>
      <c r="E23" s="10"/>
      <c r="F23" s="10"/>
      <c r="G23" s="10"/>
      <c r="H23" s="10"/>
      <c r="X23" s="43"/>
      <c r="Y23" s="83" t="s">
        <v>30</v>
      </c>
      <c r="Z23" s="83"/>
      <c r="AA23" s="83"/>
      <c r="AB23" s="84"/>
      <c r="AC23" s="81">
        <f>C21</f>
        <v>60</v>
      </c>
      <c r="AD23" s="82"/>
      <c r="AE23" s="56" t="s">
        <v>31</v>
      </c>
    </row>
    <row r="24" spans="1:33" x14ac:dyDescent="0.2">
      <c r="A24" s="10"/>
      <c r="B24" s="48"/>
      <c r="C24" s="49"/>
      <c r="D24" s="10"/>
      <c r="E24" s="10"/>
      <c r="F24" s="10"/>
      <c r="G24" s="10"/>
      <c r="H24" s="10"/>
      <c r="X24" s="43"/>
      <c r="Y24" s="43"/>
      <c r="Z24" s="43"/>
      <c r="AA24" s="43"/>
      <c r="AB24" s="43"/>
      <c r="AC24" s="43"/>
      <c r="AD24" s="43"/>
      <c r="AE24" s="43"/>
      <c r="AF24" s="38"/>
      <c r="AG24" s="38"/>
    </row>
    <row r="25" spans="1:33" x14ac:dyDescent="0.2">
      <c r="A25" s="10"/>
      <c r="B25" s="66" t="s">
        <v>14</v>
      </c>
      <c r="C25" s="69"/>
      <c r="D25" s="69"/>
      <c r="E25" s="69"/>
      <c r="F25" s="69"/>
      <c r="G25" s="67"/>
      <c r="H25" s="10"/>
      <c r="J25" s="70" t="s">
        <v>20</v>
      </c>
      <c r="K25" s="71"/>
      <c r="L25" s="71"/>
      <c r="M25" s="71"/>
      <c r="N25" s="71"/>
      <c r="O25" s="72"/>
      <c r="Q25" s="70" t="s">
        <v>18</v>
      </c>
      <c r="R25" s="71"/>
      <c r="S25" s="71"/>
      <c r="T25" s="71"/>
      <c r="U25" s="71"/>
      <c r="V25" s="72"/>
      <c r="X25" s="43"/>
      <c r="Y25" s="63" t="s">
        <v>10</v>
      </c>
      <c r="Z25" s="64"/>
      <c r="AA25" s="64"/>
      <c r="AB25" s="64"/>
      <c r="AC25" s="64"/>
      <c r="AD25" s="65"/>
      <c r="AE25" s="43"/>
      <c r="AF25" s="38"/>
      <c r="AG25" s="38"/>
    </row>
    <row r="26" spans="1:33" x14ac:dyDescent="0.2">
      <c r="A26" s="10"/>
      <c r="B26" s="28" t="s">
        <v>3</v>
      </c>
      <c r="C26" s="44" t="s">
        <v>4</v>
      </c>
      <c r="D26" s="45" t="s">
        <v>5</v>
      </c>
      <c r="E26" s="44" t="s">
        <v>6</v>
      </c>
      <c r="F26" s="45" t="s">
        <v>7</v>
      </c>
      <c r="G26" s="46" t="s">
        <v>8</v>
      </c>
      <c r="H26" s="10"/>
      <c r="J26" s="11" t="s">
        <v>3</v>
      </c>
      <c r="K26" s="12" t="s">
        <v>4</v>
      </c>
      <c r="L26" s="13" t="s">
        <v>5</v>
      </c>
      <c r="M26" s="12" t="s">
        <v>6</v>
      </c>
      <c r="N26" s="13" t="s">
        <v>7</v>
      </c>
      <c r="O26" s="14" t="s">
        <v>8</v>
      </c>
      <c r="Q26" s="11" t="s">
        <v>3</v>
      </c>
      <c r="R26" s="12" t="s">
        <v>4</v>
      </c>
      <c r="S26" s="13" t="s">
        <v>5</v>
      </c>
      <c r="T26" s="12" t="s">
        <v>6</v>
      </c>
      <c r="U26" s="13" t="s">
        <v>7</v>
      </c>
      <c r="V26" s="14" t="s">
        <v>8</v>
      </c>
      <c r="X26" s="43"/>
      <c r="Y26" s="11" t="s">
        <v>3</v>
      </c>
      <c r="Z26" s="12" t="s">
        <v>4</v>
      </c>
      <c r="AA26" s="13" t="s">
        <v>5</v>
      </c>
      <c r="AB26" s="12" t="s">
        <v>6</v>
      </c>
      <c r="AC26" s="13" t="s">
        <v>7</v>
      </c>
      <c r="AD26" s="14" t="s">
        <v>8</v>
      </c>
      <c r="AE26" s="43"/>
      <c r="AF26" s="38"/>
      <c r="AG26" s="38"/>
    </row>
    <row r="27" spans="1:33" x14ac:dyDescent="0.2">
      <c r="A27" s="10"/>
      <c r="B27" s="57" t="s">
        <v>34</v>
      </c>
      <c r="C27" s="18">
        <v>5167.63</v>
      </c>
      <c r="D27" s="58">
        <v>5456.17</v>
      </c>
      <c r="E27" s="18">
        <v>5662.3</v>
      </c>
      <c r="F27" s="18">
        <v>6019.57</v>
      </c>
      <c r="G27" s="19">
        <v>6445.54</v>
      </c>
      <c r="H27" s="10"/>
      <c r="J27" s="57" t="s">
        <v>34</v>
      </c>
      <c r="K27" s="23">
        <f>C27*$C$12</f>
        <v>5167.63</v>
      </c>
      <c r="L27" s="23">
        <f>D27*$C$12</f>
        <v>5456.17</v>
      </c>
      <c r="M27" s="23">
        <f>E27*$C$12</f>
        <v>5662.3</v>
      </c>
      <c r="N27" s="23">
        <f>F27*$C$12</f>
        <v>6019.57</v>
      </c>
      <c r="O27" s="23">
        <f>G27*$C$12</f>
        <v>6445.54</v>
      </c>
      <c r="Q27" s="57" t="s">
        <v>34</v>
      </c>
      <c r="R27" s="22">
        <f>IF(K27&gt;$B$38,$C$39,IF(K27&gt;$B$37,$C$38,IF(K27&gt;$B$36,$C$37,IF(K27&gt;$B$35,$C$36,IF(K27&gt;$B$34,$C$35,IF(K27&gt;0,$C$34,0))))))</f>
        <v>0.17799999999999999</v>
      </c>
      <c r="S27" s="22">
        <f>IF(L27&gt;$B$38,$C$39,IF(L27&gt;$B$37,$C$38,IF(L27&gt;$B$36,$C$37,IF(L27&gt;$B$35,$C$36,IF(L27&gt;$B$34,$C$35,IF(L27&gt;0,$C$34,0))))))</f>
        <v>0.17799999999999999</v>
      </c>
      <c r="T27" s="22">
        <f>IF(M27&gt;$B$38,$C$39,IF(M27&gt;$B$37,$C$38,IF(M27&gt;$B$36,$C$37,IF(M27&gt;$B$35,$C$36,IF(M27&gt;$B$34,$C$35,IF(M27&gt;0,$C$34,0))))))</f>
        <v>0.17799999999999999</v>
      </c>
      <c r="U27" s="22">
        <f>IF(N27&gt;$B$38,$C$39,IF(N27&gt;$B$37,$C$38,IF(N27&gt;$B$36,$C$37,IF(N27&gt;$B$35,$C$36,IF(N27&gt;$B$34,$C$35,IF(N27&gt;0,$C$34,0))))))</f>
        <v>0.17799999999999999</v>
      </c>
      <c r="V27" s="22">
        <f>IF(O27&gt;$B$38,$C$39,IF(O27&gt;$B$37,$C$38,IF(O27&gt;$B$36,$C$37,IF(O27&gt;$B$35,$C$36,IF(O27&gt;$B$34,$C$35,IF(O27&gt;0,$C$34,0))))))</f>
        <v>0.17799999999999999</v>
      </c>
      <c r="X27" s="43"/>
      <c r="Y27" s="57" t="s">
        <v>34</v>
      </c>
      <c r="Z27" s="21">
        <f>(IF(R27&lt;1, (12*C27)* (1+$C$18+R27)*$C$12*$C$15/12, (( 12*C27)* (1+$C$18)+12*R27)*$C$12*$C$15/12))+$C$21</f>
        <v>3182.7988089999999</v>
      </c>
      <c r="AA27" s="21">
        <f t="shared" ref="AA27:AD27" si="0">(IF(S27&lt;1, (12*D27)* (1+$C$18+S27)*$C$12*$C$15/12, (( 12*D27)* (1+$C$18)+12*S27)*$C$12*$C$15/12))+$C$21</f>
        <v>3357.1635309999997</v>
      </c>
      <c r="AB27" s="21">
        <f t="shared" si="0"/>
        <v>3481.7278900000001</v>
      </c>
      <c r="AC27" s="21">
        <f t="shared" si="0"/>
        <v>3697.6261509999999</v>
      </c>
      <c r="AD27" s="21">
        <f t="shared" si="0"/>
        <v>3955.0398219999993</v>
      </c>
      <c r="AE27" s="43"/>
      <c r="AF27" s="38"/>
      <c r="AG27" s="38"/>
    </row>
    <row r="28" spans="1:33" x14ac:dyDescent="0.2">
      <c r="A28" s="10"/>
      <c r="B28" s="15" t="s">
        <v>35</v>
      </c>
      <c r="C28" s="16">
        <v>6795.9</v>
      </c>
      <c r="D28" s="17">
        <v>7359.29</v>
      </c>
      <c r="E28" s="16">
        <v>7853.95</v>
      </c>
      <c r="F28" s="16"/>
      <c r="G28" s="20"/>
      <c r="H28" s="10"/>
      <c r="J28" s="15" t="s">
        <v>35</v>
      </c>
      <c r="K28" s="23">
        <f t="shared" ref="K28:M30" si="1">C28*$C$12</f>
        <v>6795.9</v>
      </c>
      <c r="L28" s="23">
        <f t="shared" si="1"/>
        <v>7359.29</v>
      </c>
      <c r="M28" s="23">
        <f t="shared" si="1"/>
        <v>7853.95</v>
      </c>
      <c r="N28" s="23"/>
      <c r="O28" s="23"/>
      <c r="Q28" s="15" t="s">
        <v>35</v>
      </c>
      <c r="R28" s="22">
        <f t="shared" ref="R28:T30" si="2">IF(K28&gt;$B$38,$C$39,IF(K28&gt;$B$37,$C$38,IF(K28&gt;$B$36,$C$37,IF(K28&gt;$B$35,$C$36,IF(K28&gt;$B$34,$C$35,IF(K28&gt;0,$C$34,0))))))</f>
        <v>0.17799999999999999</v>
      </c>
      <c r="S28" s="22">
        <f t="shared" si="2"/>
        <v>1262.6500000000001</v>
      </c>
      <c r="T28" s="22">
        <f t="shared" si="2"/>
        <v>1262.6500000000001</v>
      </c>
      <c r="U28" s="22"/>
      <c r="V28" s="22"/>
      <c r="X28" s="43"/>
      <c r="Y28" s="15" t="s">
        <v>35</v>
      </c>
      <c r="Z28" s="21">
        <f t="shared" ref="Z28:Z30" si="3">(IF(R28&lt;1, (12*C28)* (1+$C$18+R28)*$C$12*$C$15/12, (( 12*C28)* (1+$C$18)+12*R28)*$C$12*$C$15/12))+$C$21</f>
        <v>4166.7623699999995</v>
      </c>
      <c r="AA28" s="21">
        <f t="shared" ref="AA28:AA30" si="4">(IF(S28&lt;1, (12*D28)* (1+$C$18+S28)*$C$12*$C$15/12, (( 12*D28)* (1+$C$18)+12*S28)*$C$12*$C$15/12))+$C$21</f>
        <v>4483.567137</v>
      </c>
      <c r="AB28" s="21">
        <f t="shared" ref="AB28:AB30" si="5">(IF(T28&lt;1, (12*E28)* (1+$C$18+T28)*$C$12*$C$15/12, (( 12*E28)* (1+$C$18)+12*T28)*$C$12*$C$15/12))+$C$21</f>
        <v>4738.4654349999992</v>
      </c>
      <c r="AC28" s="21"/>
      <c r="AD28" s="21"/>
      <c r="AE28" s="43"/>
      <c r="AF28" s="38"/>
      <c r="AG28" s="38"/>
    </row>
    <row r="29" spans="1:33" s="27" customFormat="1" x14ac:dyDescent="0.2">
      <c r="A29" s="10"/>
      <c r="B29" s="24" t="s">
        <v>36</v>
      </c>
      <c r="C29" s="23">
        <v>8492.91</v>
      </c>
      <c r="D29" s="25">
        <v>8987.58</v>
      </c>
      <c r="E29" s="23">
        <v>9695.24</v>
      </c>
      <c r="F29" s="23"/>
      <c r="G29" s="26"/>
      <c r="H29" s="10"/>
      <c r="J29" s="24" t="s">
        <v>36</v>
      </c>
      <c r="K29" s="23">
        <f t="shared" si="1"/>
        <v>8492.91</v>
      </c>
      <c r="L29" s="23">
        <f t="shared" si="1"/>
        <v>8987.58</v>
      </c>
      <c r="M29" s="23">
        <f t="shared" si="1"/>
        <v>9695.24</v>
      </c>
      <c r="N29" s="23"/>
      <c r="O29" s="23"/>
      <c r="Q29" s="24" t="s">
        <v>36</v>
      </c>
      <c r="R29" s="22">
        <f t="shared" si="2"/>
        <v>1262.6500000000001</v>
      </c>
      <c r="S29" s="22">
        <f t="shared" si="2"/>
        <v>1262.6500000000001</v>
      </c>
      <c r="T29" s="22">
        <f t="shared" si="2"/>
        <v>1262.6500000000001</v>
      </c>
      <c r="U29" s="22"/>
      <c r="V29" s="22"/>
      <c r="X29" s="43"/>
      <c r="Y29" s="24" t="s">
        <v>36</v>
      </c>
      <c r="Z29" s="21">
        <f t="shared" si="3"/>
        <v>5067.7215230000002</v>
      </c>
      <c r="AA29" s="21">
        <f t="shared" si="4"/>
        <v>5322.6249739999994</v>
      </c>
      <c r="AB29" s="21">
        <f t="shared" si="5"/>
        <v>5687.2821719999993</v>
      </c>
      <c r="AC29" s="21"/>
      <c r="AD29" s="21"/>
      <c r="AE29" s="43"/>
      <c r="AF29" s="39"/>
      <c r="AG29" s="39"/>
    </row>
    <row r="30" spans="1:33" x14ac:dyDescent="0.2">
      <c r="A30" s="10"/>
      <c r="B30" s="28" t="s">
        <v>37</v>
      </c>
      <c r="C30" s="29">
        <v>9976.9599999999991</v>
      </c>
      <c r="D30" s="30">
        <v>10684.59</v>
      </c>
      <c r="E30" s="29">
        <v>11247.96</v>
      </c>
      <c r="F30" s="29"/>
      <c r="G30" s="31"/>
      <c r="H30" s="10"/>
      <c r="J30" s="28" t="s">
        <v>37</v>
      </c>
      <c r="K30" s="32">
        <f t="shared" si="1"/>
        <v>9976.9599999999991</v>
      </c>
      <c r="L30" s="32">
        <f t="shared" si="1"/>
        <v>10684.59</v>
      </c>
      <c r="M30" s="32">
        <f t="shared" si="1"/>
        <v>11247.96</v>
      </c>
      <c r="N30" s="32"/>
      <c r="O30" s="32"/>
      <c r="Q30" s="28" t="s">
        <v>37</v>
      </c>
      <c r="R30" s="33">
        <f t="shared" si="2"/>
        <v>1262.6500000000001</v>
      </c>
      <c r="S30" s="33">
        <f t="shared" si="2"/>
        <v>1262.6500000000001</v>
      </c>
      <c r="T30" s="33">
        <f t="shared" si="2"/>
        <v>1262.6500000000001</v>
      </c>
      <c r="U30" s="33"/>
      <c r="V30" s="33"/>
      <c r="X30" s="43"/>
      <c r="Y30" s="28" t="s">
        <v>37</v>
      </c>
      <c r="Z30" s="34">
        <f t="shared" si="3"/>
        <v>5832.452487999999</v>
      </c>
      <c r="AA30" s="34">
        <f t="shared" si="4"/>
        <v>6197.0942269999987</v>
      </c>
      <c r="AB30" s="34">
        <f t="shared" si="5"/>
        <v>6487.3987879999986</v>
      </c>
      <c r="AC30" s="34"/>
      <c r="AD30" s="34"/>
      <c r="AE30" s="43"/>
      <c r="AF30" s="38"/>
      <c r="AG30" s="38"/>
    </row>
    <row r="31" spans="1:33" x14ac:dyDescent="0.2">
      <c r="A31" s="10"/>
      <c r="B31" s="10"/>
      <c r="C31" s="10"/>
      <c r="D31" s="10"/>
      <c r="E31" s="10"/>
      <c r="F31" s="10"/>
      <c r="G31" s="10"/>
      <c r="H31" s="10"/>
      <c r="X31" s="43"/>
      <c r="Y31" s="43"/>
      <c r="Z31" s="43"/>
      <c r="AA31" s="43"/>
      <c r="AB31" s="43"/>
      <c r="AC31" s="43"/>
      <c r="AD31" s="43"/>
      <c r="AE31" s="43"/>
      <c r="AF31" s="38"/>
      <c r="AG31" s="38"/>
    </row>
    <row r="32" spans="1:33" x14ac:dyDescent="0.2">
      <c r="A32" s="10"/>
      <c r="B32" s="66" t="s">
        <v>11</v>
      </c>
      <c r="C32" s="67"/>
      <c r="D32" s="10"/>
      <c r="E32" s="10"/>
      <c r="F32" s="10"/>
      <c r="G32" s="10"/>
      <c r="H32" s="10"/>
    </row>
    <row r="33" spans="1:8" x14ac:dyDescent="0.2">
      <c r="A33" s="10"/>
      <c r="B33" s="2" t="s">
        <v>1</v>
      </c>
      <c r="C33" s="3" t="s">
        <v>9</v>
      </c>
      <c r="D33" s="10"/>
      <c r="E33" s="10"/>
      <c r="F33" s="10"/>
      <c r="G33" s="10"/>
      <c r="H33" s="10"/>
    </row>
    <row r="34" spans="1:8" x14ac:dyDescent="0.2">
      <c r="A34" s="10"/>
      <c r="B34" s="6">
        <v>520</v>
      </c>
      <c r="C34" s="7">
        <v>0.28239999999999998</v>
      </c>
      <c r="D34" s="10"/>
      <c r="E34" s="10"/>
      <c r="F34" s="10"/>
      <c r="G34" s="10"/>
      <c r="H34" s="10"/>
    </row>
    <row r="35" spans="1:8" x14ac:dyDescent="0.2">
      <c r="A35" s="10"/>
      <c r="B35" s="6">
        <v>835.66</v>
      </c>
      <c r="C35" s="7">
        <v>0.25</v>
      </c>
      <c r="D35" s="10"/>
      <c r="E35" s="10"/>
      <c r="F35" s="10"/>
      <c r="G35" s="10"/>
      <c r="H35" s="10"/>
    </row>
    <row r="36" spans="1:8" x14ac:dyDescent="0.2">
      <c r="A36" s="10"/>
      <c r="B36" s="6">
        <v>2000</v>
      </c>
      <c r="C36" s="7">
        <v>0.21</v>
      </c>
      <c r="D36" s="10"/>
      <c r="E36" s="10"/>
      <c r="F36" s="10"/>
      <c r="G36" s="10"/>
      <c r="H36" s="10"/>
    </row>
    <row r="37" spans="1:8" x14ac:dyDescent="0.2">
      <c r="A37" s="10"/>
      <c r="B37" s="6">
        <v>4987.5</v>
      </c>
      <c r="C37" s="7">
        <v>0.20499999999999999</v>
      </c>
      <c r="D37" s="10"/>
      <c r="E37" s="10"/>
      <c r="F37" s="10"/>
      <c r="G37" s="10"/>
      <c r="H37" s="10"/>
    </row>
    <row r="38" spans="1:8" x14ac:dyDescent="0.2">
      <c r="A38" s="10"/>
      <c r="B38" s="6">
        <v>7100</v>
      </c>
      <c r="C38" s="7">
        <v>0.17799999999999999</v>
      </c>
      <c r="D38" s="10"/>
      <c r="E38" s="10"/>
      <c r="F38" s="10"/>
      <c r="G38" s="10"/>
      <c r="H38" s="10"/>
    </row>
    <row r="39" spans="1:8" x14ac:dyDescent="0.2">
      <c r="A39" s="10"/>
      <c r="B39" s="8" t="s">
        <v>2</v>
      </c>
      <c r="C39" s="9">
        <v>1262.6500000000001</v>
      </c>
      <c r="D39" s="10"/>
      <c r="E39" s="10"/>
      <c r="F39" s="10"/>
      <c r="G39" s="10"/>
      <c r="H39" s="10"/>
    </row>
    <row r="40" spans="1:8" x14ac:dyDescent="0.2">
      <c r="A40" s="10"/>
      <c r="B40" s="10"/>
      <c r="C40" s="10"/>
      <c r="D40" s="10"/>
      <c r="E40" s="10"/>
      <c r="F40" s="10"/>
      <c r="G40" s="10"/>
      <c r="H40" s="10"/>
    </row>
  </sheetData>
  <mergeCells count="10">
    <mergeCell ref="B25:G25"/>
    <mergeCell ref="J25:O25"/>
    <mergeCell ref="Q25:V25"/>
    <mergeCell ref="Y25:AD25"/>
    <mergeCell ref="B32:C32"/>
    <mergeCell ref="AC23:AD23"/>
    <mergeCell ref="Y23:AB23"/>
    <mergeCell ref="B9:C9"/>
    <mergeCell ref="Y18:AD20"/>
    <mergeCell ref="B23:C2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1"/>
  <sheetViews>
    <sheetView zoomScaleNormal="100" workbookViewId="0">
      <selection activeCell="L10" sqref="L10"/>
    </sheetView>
  </sheetViews>
  <sheetFormatPr baseColWidth="10" defaultColWidth="9.140625" defaultRowHeight="12" x14ac:dyDescent="0.2"/>
  <cols>
    <col min="1" max="1" width="2" style="1" customWidth="1"/>
    <col min="2" max="2" width="20.7109375" style="1" customWidth="1"/>
    <col min="3" max="3" width="9.28515625" style="1" bestFit="1" customWidth="1"/>
    <col min="4" max="7" width="7.7109375" style="1" customWidth="1"/>
    <col min="8" max="9" width="1.85546875" style="1" customWidth="1"/>
    <col min="10" max="10" width="11.85546875" style="1" customWidth="1"/>
    <col min="11" max="15" width="7.7109375" style="1" customWidth="1"/>
    <col min="16" max="16" width="1.7109375" style="1" customWidth="1"/>
    <col min="17" max="17" width="11.85546875" style="1" customWidth="1"/>
    <col min="18" max="22" width="8.7109375" style="1" customWidth="1"/>
    <col min="23" max="23" width="1.85546875" style="1" customWidth="1"/>
    <col min="24" max="24" width="2.5703125" style="1" customWidth="1"/>
    <col min="25" max="25" width="12.5703125" style="1" bestFit="1" customWidth="1"/>
    <col min="26" max="30" width="7.7109375" style="1" customWidth="1"/>
    <col min="31" max="31" width="3" style="1" customWidth="1"/>
    <col min="32" max="16384" width="9.140625" style="1"/>
  </cols>
  <sheetData>
    <row r="1" spans="1:33" x14ac:dyDescent="0.2">
      <c r="B1" s="50" t="s">
        <v>19</v>
      </c>
      <c r="C1" s="52">
        <v>45729</v>
      </c>
      <c r="D1" s="53" t="s">
        <v>39</v>
      </c>
    </row>
    <row r="2" spans="1:33" x14ac:dyDescent="0.2">
      <c r="C2" s="52">
        <v>45729</v>
      </c>
      <c r="D2" s="50" t="s">
        <v>40</v>
      </c>
      <c r="E2" s="50"/>
      <c r="F2" s="50"/>
      <c r="G2" s="50"/>
      <c r="H2" s="50"/>
      <c r="I2" s="50"/>
      <c r="J2" s="50"/>
      <c r="K2" s="50"/>
      <c r="L2" s="50"/>
      <c r="M2" s="50"/>
    </row>
    <row r="3" spans="1:33" x14ac:dyDescent="0.2">
      <c r="C3" s="52">
        <v>45729</v>
      </c>
      <c r="D3" s="50" t="s">
        <v>23</v>
      </c>
      <c r="E3" s="50"/>
      <c r="F3" s="50"/>
      <c r="G3" s="50"/>
      <c r="H3" s="50"/>
      <c r="I3" s="50"/>
      <c r="J3" s="50"/>
      <c r="K3" s="50"/>
      <c r="L3" s="50"/>
      <c r="M3" s="50"/>
    </row>
    <row r="4" spans="1:33" x14ac:dyDescent="0.2">
      <c r="C4" s="52">
        <v>45729</v>
      </c>
      <c r="D4" s="50" t="s">
        <v>27</v>
      </c>
      <c r="E4" s="50"/>
      <c r="F4" s="50"/>
      <c r="G4" s="50"/>
      <c r="H4" s="50"/>
      <c r="I4" s="50"/>
      <c r="J4" s="50"/>
      <c r="K4" s="50"/>
      <c r="L4" s="50"/>
      <c r="M4" s="50"/>
    </row>
    <row r="5" spans="1:33" x14ac:dyDescent="0.2">
      <c r="C5" s="52">
        <v>45729</v>
      </c>
      <c r="D5" s="50" t="s">
        <v>41</v>
      </c>
      <c r="E5" s="50"/>
      <c r="F5" s="50"/>
      <c r="G5" s="50"/>
      <c r="H5" s="50"/>
      <c r="I5" s="50"/>
      <c r="J5" s="50"/>
      <c r="K5" s="50"/>
      <c r="L5" s="50"/>
      <c r="M5" s="50"/>
    </row>
    <row r="7" spans="1:33" x14ac:dyDescent="0.2">
      <c r="A7" s="10"/>
      <c r="B7" s="10"/>
      <c r="C7" s="10"/>
      <c r="D7" s="10"/>
      <c r="E7" s="10"/>
      <c r="F7" s="10"/>
      <c r="G7" s="10"/>
      <c r="H7" s="10"/>
      <c r="X7" s="37"/>
      <c r="Y7" s="37"/>
      <c r="Z7" s="37"/>
      <c r="AA7" s="37"/>
      <c r="AB7" s="37"/>
      <c r="AC7" s="37"/>
      <c r="AD7" s="37"/>
      <c r="AE7" s="37"/>
    </row>
    <row r="8" spans="1:33" x14ac:dyDescent="0.2">
      <c r="A8" s="10"/>
      <c r="B8" s="47" t="s">
        <v>38</v>
      </c>
      <c r="C8" s="47"/>
      <c r="D8" s="10"/>
      <c r="E8" s="10"/>
      <c r="F8" s="10"/>
      <c r="G8" s="10"/>
      <c r="H8" s="10"/>
      <c r="X8" s="37"/>
      <c r="Y8" s="36" t="s">
        <v>12</v>
      </c>
      <c r="Z8" s="37"/>
      <c r="AA8" s="37"/>
      <c r="AB8" s="37"/>
      <c r="AC8" s="37"/>
      <c r="AD8" s="37"/>
      <c r="AE8" s="37"/>
    </row>
    <row r="9" spans="1:33" x14ac:dyDescent="0.2">
      <c r="A9" s="10"/>
      <c r="B9" s="47"/>
      <c r="C9" s="47"/>
      <c r="D9" s="10"/>
      <c r="E9" s="10"/>
      <c r="F9" s="10"/>
      <c r="G9" s="10"/>
      <c r="H9" s="10"/>
      <c r="X9" s="37"/>
      <c r="Y9" s="36"/>
      <c r="Z9" s="37"/>
      <c r="AA9" s="37"/>
      <c r="AB9" s="37"/>
      <c r="AC9" s="37"/>
      <c r="AD9" s="37"/>
      <c r="AE9" s="37"/>
    </row>
    <row r="10" spans="1:33" ht="24" customHeight="1" x14ac:dyDescent="0.2">
      <c r="A10" s="10"/>
      <c r="B10" s="68" t="s">
        <v>15</v>
      </c>
      <c r="C10" s="68"/>
      <c r="D10" s="10"/>
      <c r="E10" s="10"/>
      <c r="F10" s="10"/>
      <c r="G10" s="10"/>
      <c r="H10" s="10"/>
      <c r="X10" s="37"/>
      <c r="Y10" s="36"/>
      <c r="Z10" s="37"/>
      <c r="AA10" s="37"/>
      <c r="AB10" s="37"/>
      <c r="AC10" s="37"/>
      <c r="AD10" s="37"/>
      <c r="AE10" s="37"/>
    </row>
    <row r="11" spans="1:33" x14ac:dyDescent="0.2">
      <c r="A11" s="10"/>
      <c r="B11" s="47"/>
      <c r="C11" s="47"/>
      <c r="D11" s="10"/>
      <c r="E11" s="10"/>
      <c r="F11" s="10"/>
      <c r="G11" s="10"/>
      <c r="H11" s="10"/>
      <c r="X11" s="37"/>
      <c r="Y11" s="37"/>
      <c r="Z11" s="37"/>
      <c r="AA11" s="37"/>
      <c r="AB11" s="37"/>
      <c r="AC11" s="37"/>
      <c r="AD11" s="37"/>
      <c r="AE11" s="37"/>
    </row>
    <row r="12" spans="1:33" ht="36" x14ac:dyDescent="0.2">
      <c r="A12" s="10"/>
      <c r="B12" s="40" t="s">
        <v>42</v>
      </c>
      <c r="C12" s="41" t="s">
        <v>9</v>
      </c>
      <c r="D12" s="10"/>
      <c r="E12" s="10"/>
      <c r="F12" s="10"/>
      <c r="G12" s="10"/>
      <c r="H12" s="10"/>
      <c r="X12" s="37"/>
      <c r="Y12" s="37"/>
      <c r="Z12" s="37"/>
      <c r="AA12" s="37"/>
      <c r="AB12" s="37"/>
      <c r="AC12" s="37"/>
      <c r="AD12" s="37"/>
      <c r="AE12" s="37"/>
    </row>
    <row r="13" spans="1:33" x14ac:dyDescent="0.2">
      <c r="A13" s="10"/>
      <c r="B13" s="4" t="s">
        <v>0</v>
      </c>
      <c r="C13" s="5">
        <v>1</v>
      </c>
      <c r="D13" s="10"/>
      <c r="E13" s="10"/>
      <c r="F13" s="10"/>
      <c r="G13" s="10"/>
      <c r="H13" s="10"/>
      <c r="J13" s="60"/>
      <c r="X13" s="37"/>
      <c r="Y13" s="37"/>
      <c r="Z13" s="37"/>
      <c r="AA13" s="37"/>
      <c r="AB13" s="37"/>
      <c r="AC13" s="37"/>
      <c r="AD13" s="37"/>
      <c r="AE13" s="37"/>
      <c r="AG13" s="38"/>
    </row>
    <row r="14" spans="1:33" x14ac:dyDescent="0.2">
      <c r="A14" s="10"/>
      <c r="B14" s="10"/>
      <c r="C14" s="10"/>
      <c r="D14" s="10"/>
      <c r="E14" s="10"/>
      <c r="F14" s="10"/>
      <c r="G14" s="10"/>
      <c r="H14" s="10"/>
      <c r="J14" s="60"/>
      <c r="X14" s="37"/>
      <c r="Y14" s="37"/>
      <c r="Z14" s="37"/>
      <c r="AA14" s="37"/>
      <c r="AB14" s="37"/>
      <c r="AC14" s="37"/>
      <c r="AD14" s="37"/>
      <c r="AE14" s="37"/>
      <c r="AG14" s="38"/>
    </row>
    <row r="15" spans="1:33" ht="72" x14ac:dyDescent="0.2">
      <c r="A15" s="10"/>
      <c r="B15" s="61" t="s">
        <v>43</v>
      </c>
      <c r="C15" s="41" t="s">
        <v>9</v>
      </c>
      <c r="D15" s="10"/>
      <c r="E15" s="10"/>
      <c r="F15" s="10"/>
      <c r="G15" s="10"/>
      <c r="H15" s="10"/>
      <c r="J15" s="60"/>
      <c r="X15" s="37"/>
      <c r="Y15" s="37"/>
      <c r="Z15" s="37"/>
      <c r="AA15" s="37"/>
      <c r="AB15" s="37"/>
      <c r="AC15" s="37"/>
      <c r="AD15" s="37"/>
      <c r="AE15" s="37"/>
      <c r="AG15" s="38"/>
    </row>
    <row r="16" spans="1:33" x14ac:dyDescent="0.2">
      <c r="A16" s="10"/>
      <c r="B16" s="4" t="s">
        <v>0</v>
      </c>
      <c r="C16" s="5">
        <v>0.5</v>
      </c>
      <c r="D16" s="10"/>
      <c r="E16" s="10"/>
      <c r="F16" s="10"/>
      <c r="G16" s="10"/>
      <c r="H16" s="10"/>
      <c r="J16" s="60"/>
      <c r="X16" s="37"/>
      <c r="Y16" s="37"/>
      <c r="Z16" s="37"/>
      <c r="AA16" s="37"/>
      <c r="AB16" s="37"/>
      <c r="AC16" s="37"/>
      <c r="AD16" s="37"/>
      <c r="AE16" s="37"/>
      <c r="AG16" s="38"/>
    </row>
    <row r="17" spans="1:33" x14ac:dyDescent="0.2">
      <c r="A17" s="10"/>
      <c r="B17" s="10"/>
      <c r="C17" s="10"/>
      <c r="D17" s="10"/>
      <c r="E17" s="10"/>
      <c r="F17" s="10"/>
      <c r="G17" s="10"/>
      <c r="H17" s="10"/>
      <c r="J17" s="60"/>
      <c r="X17" s="37"/>
      <c r="Y17" s="37"/>
      <c r="Z17" s="37"/>
      <c r="AA17" s="37"/>
      <c r="AB17" s="37"/>
      <c r="AC17" s="37"/>
      <c r="AD17" s="37"/>
      <c r="AE17" s="37"/>
    </row>
    <row r="18" spans="1:33" ht="24" x14ac:dyDescent="0.2">
      <c r="A18" s="10"/>
      <c r="B18" s="40" t="s">
        <v>16</v>
      </c>
      <c r="C18" s="41" t="s">
        <v>9</v>
      </c>
      <c r="D18" s="10"/>
      <c r="E18" s="10"/>
      <c r="F18" s="10"/>
      <c r="G18" s="10"/>
      <c r="H18" s="10"/>
      <c r="X18" s="37"/>
      <c r="Y18" s="37"/>
      <c r="Z18" s="37"/>
      <c r="AA18" s="37"/>
      <c r="AB18" s="37"/>
      <c r="AC18" s="37"/>
      <c r="AD18" s="37"/>
      <c r="AE18" s="37"/>
    </row>
    <row r="19" spans="1:33" ht="12" customHeight="1" x14ac:dyDescent="0.2">
      <c r="A19" s="10"/>
      <c r="B19" s="4" t="s">
        <v>13</v>
      </c>
      <c r="C19" s="35">
        <v>3.0599999999999999E-2</v>
      </c>
      <c r="D19" s="10"/>
      <c r="E19" s="10"/>
      <c r="F19" s="10"/>
      <c r="G19" s="10"/>
      <c r="H19" s="10"/>
      <c r="X19" s="37"/>
      <c r="Y19" s="80"/>
      <c r="Z19" s="80"/>
      <c r="AA19" s="80"/>
      <c r="AB19" s="80"/>
      <c r="AC19" s="80"/>
      <c r="AD19" s="80"/>
      <c r="AE19" s="59"/>
    </row>
    <row r="20" spans="1:33" x14ac:dyDescent="0.2">
      <c r="A20" s="10"/>
      <c r="B20" s="10"/>
      <c r="C20" s="10"/>
      <c r="D20" s="10"/>
      <c r="E20" s="10"/>
      <c r="F20" s="10"/>
      <c r="G20" s="10"/>
      <c r="H20" s="10"/>
      <c r="X20" s="37"/>
      <c r="Y20" s="80"/>
      <c r="Z20" s="80"/>
      <c r="AA20" s="80"/>
      <c r="AB20" s="80"/>
      <c r="AC20" s="80"/>
      <c r="AD20" s="80"/>
      <c r="AE20" s="59"/>
    </row>
    <row r="21" spans="1:33" ht="48" x14ac:dyDescent="0.2">
      <c r="A21" s="10"/>
      <c r="B21" s="40" t="s">
        <v>29</v>
      </c>
      <c r="C21" s="54" t="s">
        <v>9</v>
      </c>
      <c r="D21" s="10"/>
      <c r="E21" s="10"/>
      <c r="F21" s="10"/>
      <c r="G21" s="10"/>
      <c r="H21" s="10"/>
      <c r="X21" s="37"/>
      <c r="Y21" s="80"/>
      <c r="Z21" s="80"/>
      <c r="AA21" s="80"/>
      <c r="AB21" s="80"/>
      <c r="AC21" s="80"/>
      <c r="AD21" s="80"/>
      <c r="AE21" s="59"/>
    </row>
    <row r="22" spans="1:33" x14ac:dyDescent="0.2">
      <c r="A22" s="10"/>
      <c r="B22" s="55" t="s">
        <v>28</v>
      </c>
      <c r="C22" s="34">
        <f>120*C13*C16</f>
        <v>60</v>
      </c>
      <c r="D22" s="10"/>
      <c r="E22" s="10"/>
      <c r="F22" s="10"/>
      <c r="G22" s="10"/>
      <c r="H22" s="10"/>
      <c r="X22" s="37"/>
      <c r="Y22" s="37"/>
      <c r="Z22" s="37"/>
      <c r="AA22" s="37"/>
      <c r="AB22" s="37"/>
      <c r="AC22" s="37"/>
      <c r="AD22" s="37"/>
      <c r="AE22" s="37"/>
    </row>
    <row r="23" spans="1:33" ht="15" customHeight="1" x14ac:dyDescent="0.2">
      <c r="A23" s="10"/>
      <c r="B23" s="10"/>
      <c r="C23" s="10"/>
      <c r="D23" s="10"/>
      <c r="E23" s="10"/>
      <c r="F23" s="10"/>
      <c r="G23" s="10"/>
      <c r="H23" s="10"/>
      <c r="X23" s="37"/>
      <c r="Y23" s="43"/>
      <c r="Z23" s="43"/>
      <c r="AA23" s="43"/>
      <c r="AB23" s="43"/>
      <c r="AC23" s="43"/>
      <c r="AD23" s="43"/>
      <c r="AE23" s="37"/>
    </row>
    <row r="24" spans="1:33" ht="24" customHeight="1" x14ac:dyDescent="0.2">
      <c r="A24" s="10"/>
      <c r="B24" s="68" t="s">
        <v>17</v>
      </c>
      <c r="C24" s="68"/>
      <c r="D24" s="10"/>
      <c r="E24" s="10"/>
      <c r="F24" s="10"/>
      <c r="G24" s="10"/>
      <c r="H24" s="10"/>
      <c r="X24" s="43"/>
      <c r="Y24" s="83" t="s">
        <v>30</v>
      </c>
      <c r="Z24" s="83"/>
      <c r="AA24" s="83"/>
      <c r="AB24" s="84"/>
      <c r="AC24" s="81">
        <f>C22</f>
        <v>60</v>
      </c>
      <c r="AD24" s="82"/>
      <c r="AE24" s="56" t="s">
        <v>31</v>
      </c>
    </row>
    <row r="25" spans="1:33" x14ac:dyDescent="0.2">
      <c r="A25" s="10"/>
      <c r="B25" s="48"/>
      <c r="C25" s="49"/>
      <c r="D25" s="10"/>
      <c r="E25" s="10"/>
      <c r="F25" s="10"/>
      <c r="G25" s="10"/>
      <c r="H25" s="10"/>
      <c r="X25" s="43"/>
      <c r="Y25" s="43"/>
      <c r="Z25" s="43"/>
      <c r="AA25" s="43"/>
      <c r="AB25" s="43"/>
      <c r="AC25" s="43"/>
      <c r="AD25" s="43"/>
      <c r="AE25" s="43"/>
      <c r="AF25" s="38"/>
      <c r="AG25" s="38"/>
    </row>
    <row r="26" spans="1:33" x14ac:dyDescent="0.2">
      <c r="A26" s="10"/>
      <c r="B26" s="66" t="s">
        <v>14</v>
      </c>
      <c r="C26" s="69"/>
      <c r="D26" s="69"/>
      <c r="E26" s="69"/>
      <c r="F26" s="69"/>
      <c r="G26" s="67"/>
      <c r="H26" s="10"/>
      <c r="J26" s="70" t="s">
        <v>20</v>
      </c>
      <c r="K26" s="71"/>
      <c r="L26" s="71"/>
      <c r="M26" s="71"/>
      <c r="N26" s="71"/>
      <c r="O26" s="72"/>
      <c r="Q26" s="70" t="s">
        <v>18</v>
      </c>
      <c r="R26" s="71"/>
      <c r="S26" s="71"/>
      <c r="T26" s="71"/>
      <c r="U26" s="71"/>
      <c r="V26" s="72"/>
      <c r="X26" s="43"/>
      <c r="Y26" s="63" t="s">
        <v>10</v>
      </c>
      <c r="Z26" s="64"/>
      <c r="AA26" s="64"/>
      <c r="AB26" s="64"/>
      <c r="AC26" s="64"/>
      <c r="AD26" s="65"/>
      <c r="AE26" s="43"/>
      <c r="AF26" s="38"/>
      <c r="AG26" s="38"/>
    </row>
    <row r="27" spans="1:33" x14ac:dyDescent="0.2">
      <c r="A27" s="10"/>
      <c r="B27" s="28" t="s">
        <v>3</v>
      </c>
      <c r="C27" s="44" t="s">
        <v>4</v>
      </c>
      <c r="D27" s="45" t="s">
        <v>5</v>
      </c>
      <c r="E27" s="44" t="s">
        <v>6</v>
      </c>
      <c r="F27" s="45" t="s">
        <v>7</v>
      </c>
      <c r="G27" s="46" t="s">
        <v>8</v>
      </c>
      <c r="H27" s="10"/>
      <c r="J27" s="11" t="s">
        <v>3</v>
      </c>
      <c r="K27" s="12" t="s">
        <v>4</v>
      </c>
      <c r="L27" s="13" t="s">
        <v>5</v>
      </c>
      <c r="M27" s="12" t="s">
        <v>6</v>
      </c>
      <c r="N27" s="13" t="s">
        <v>7</v>
      </c>
      <c r="O27" s="14" t="s">
        <v>8</v>
      </c>
      <c r="Q27" s="11" t="s">
        <v>3</v>
      </c>
      <c r="R27" s="12" t="s">
        <v>4</v>
      </c>
      <c r="S27" s="13" t="s">
        <v>5</v>
      </c>
      <c r="T27" s="12" t="s">
        <v>6</v>
      </c>
      <c r="U27" s="13" t="s">
        <v>7</v>
      </c>
      <c r="V27" s="14" t="s">
        <v>8</v>
      </c>
      <c r="X27" s="43"/>
      <c r="Y27" s="11" t="s">
        <v>3</v>
      </c>
      <c r="Z27" s="12" t="s">
        <v>4</v>
      </c>
      <c r="AA27" s="13" t="s">
        <v>5</v>
      </c>
      <c r="AB27" s="12" t="s">
        <v>6</v>
      </c>
      <c r="AC27" s="13" t="s">
        <v>7</v>
      </c>
      <c r="AD27" s="14" t="s">
        <v>8</v>
      </c>
      <c r="AE27" s="43"/>
      <c r="AF27" s="38"/>
      <c r="AG27" s="38"/>
    </row>
    <row r="28" spans="1:33" x14ac:dyDescent="0.2">
      <c r="A28" s="10"/>
      <c r="B28" s="57" t="s">
        <v>34</v>
      </c>
      <c r="C28" s="18">
        <v>5167.63</v>
      </c>
      <c r="D28" s="58">
        <v>5456.17</v>
      </c>
      <c r="E28" s="18">
        <v>5662.3</v>
      </c>
      <c r="F28" s="18">
        <v>6019.57</v>
      </c>
      <c r="G28" s="19">
        <v>6445.54</v>
      </c>
      <c r="H28" s="10"/>
      <c r="J28" s="57" t="s">
        <v>34</v>
      </c>
      <c r="K28" s="23">
        <f>C28*$C$13</f>
        <v>5167.63</v>
      </c>
      <c r="L28" s="23">
        <f>D28*$C$13</f>
        <v>5456.17</v>
      </c>
      <c r="M28" s="23">
        <f>E28*$C$13</f>
        <v>5662.3</v>
      </c>
      <c r="N28" s="23">
        <f>F28*$C$13</f>
        <v>6019.57</v>
      </c>
      <c r="O28" s="23">
        <f>G28*$C$13</f>
        <v>6445.54</v>
      </c>
      <c r="Q28" s="57" t="s">
        <v>34</v>
      </c>
      <c r="R28" s="22">
        <f>IF(K28&gt;$B$39,$C$40,IF(K28&gt;$B$38,$C$39,IF(K28&gt;$B$37,$C$38,IF(K28&gt;$B$36,$C$37,IF(K28&gt;$B$35,$C$36,IF(K28&gt;0,$C$35,0))))))</f>
        <v>0.20499999999999999</v>
      </c>
      <c r="S28" s="22">
        <f>IF(L28&gt;$B$39,$C$40,IF(L28&gt;$B$38,$C$39,IF(L28&gt;$B$37,$C$38,IF(L28&gt;$B$36,$C$37,IF(L28&gt;$B$35,$C$36,IF(L28&gt;0,$C$35,0))))))</f>
        <v>0.17699999999999999</v>
      </c>
      <c r="T28" s="22">
        <f>IF(M28&gt;$B$39,$C$40,IF(M28&gt;$B$38,$C$39,IF(M28&gt;$B$37,$C$38,IF(M28&gt;$B$36,$C$37,IF(M28&gt;$B$35,$C$36,IF(M28&gt;0,$C$35,0))))))</f>
        <v>0.17699999999999999</v>
      </c>
      <c r="U28" s="22">
        <f>IF(N28&gt;$B$39,$C$40,IF(N28&gt;$B$38,$C$39,IF(N28&gt;$B$37,$C$38,IF(N28&gt;$B$36,$C$37,IF(N28&gt;$B$35,$C$36,IF(N28&gt;0,$C$35,0))))))</f>
        <v>0.17699999999999999</v>
      </c>
      <c r="V28" s="22">
        <f>IF(O28&gt;$B$39,$C$40,IF(O28&gt;$B$38,$C$39,IF(O28&gt;$B$37,$C$38,IF(O28&gt;$B$36,$C$37,IF(O28&gt;$B$35,$C$36,IF(O28&gt;0,$C$35,0))))))</f>
        <v>0.17699999999999999</v>
      </c>
      <c r="X28" s="43"/>
      <c r="Y28" s="57" t="s">
        <v>34</v>
      </c>
      <c r="Z28" s="21">
        <f>(IF(R28&lt;1, (12*C28)* (1+$C$19+R28)*$C$13*$C$16/12, (( 12*C28)* (1+$C$19)+12*R28)*$C$13*$C$16/12))+$C$22</f>
        <v>3252.5618140000001</v>
      </c>
      <c r="AA28" s="21">
        <f t="shared" ref="AA28:AD28" si="0">(IF(S28&lt;1, (12*D28)* (1+$C$19+S28)*$C$13*$C$16/12, (( 12*D28)* (1+$C$19)+12*S28)*$C$13*$C$16/12))+$C$22</f>
        <v>3354.435446</v>
      </c>
      <c r="AB28" s="21">
        <f t="shared" si="0"/>
        <v>3478.8967400000001</v>
      </c>
      <c r="AC28" s="21">
        <f t="shared" si="0"/>
        <v>3694.6163659999997</v>
      </c>
      <c r="AD28" s="21">
        <f t="shared" si="0"/>
        <v>3951.8170519999999</v>
      </c>
      <c r="AE28" s="43"/>
      <c r="AF28" s="38"/>
      <c r="AG28" s="38"/>
    </row>
    <row r="29" spans="1:33" x14ac:dyDescent="0.2">
      <c r="A29" s="10"/>
      <c r="B29" s="15" t="s">
        <v>35</v>
      </c>
      <c r="C29" s="16">
        <v>6795.9</v>
      </c>
      <c r="D29" s="17">
        <v>7359.29</v>
      </c>
      <c r="E29" s="16">
        <v>7853.95</v>
      </c>
      <c r="F29" s="16"/>
      <c r="G29" s="20"/>
      <c r="H29" s="10"/>
      <c r="J29" s="15" t="s">
        <v>35</v>
      </c>
      <c r="K29" s="23">
        <f t="shared" ref="K29:M31" si="1">C29*$C$13</f>
        <v>6795.9</v>
      </c>
      <c r="L29" s="23">
        <f t="shared" si="1"/>
        <v>7359.29</v>
      </c>
      <c r="M29" s="23">
        <f t="shared" si="1"/>
        <v>7853.95</v>
      </c>
      <c r="N29" s="23"/>
      <c r="O29" s="23"/>
      <c r="Q29" s="15" t="s">
        <v>35</v>
      </c>
      <c r="R29" s="22">
        <f t="shared" ref="R29:T31" si="2">IF(K29&gt;$B$39,$C$40,IF(K29&gt;$B$38,$C$39,IF(K29&gt;$B$37,$C$38,IF(K29&gt;$B$36,$C$37,IF(K29&gt;$B$35,$C$36,IF(K29&gt;0,$C$35,0))))))</f>
        <v>0.17699999999999999</v>
      </c>
      <c r="S29" s="22">
        <f t="shared" si="2"/>
        <v>0.17699999999999999</v>
      </c>
      <c r="T29" s="22">
        <f t="shared" si="2"/>
        <v>1315.06</v>
      </c>
      <c r="U29" s="22"/>
      <c r="V29" s="22"/>
      <c r="X29" s="43"/>
      <c r="Y29" s="15" t="s">
        <v>35</v>
      </c>
      <c r="Z29" s="21">
        <f t="shared" ref="Z29:Z31" si="3">(IF(R29&lt;1, (12*C29)* (1+$C$19+R29)*$C$13*$C$16/12, (( 12*C29)* (1+$C$19)+12*R29)*$C$13*$C$16/12))+$C$22</f>
        <v>4163.364419999999</v>
      </c>
      <c r="AA29" s="21">
        <f t="shared" ref="AA29:AA31" si="4">(IF(S29&lt;1, (12*D29)* (1+$C$19+S29)*$C$13*$C$16/12, (( 12*D29)* (1+$C$19)+12*S29)*$C$13*$C$16/12))+$C$22</f>
        <v>4503.5393020000001</v>
      </c>
      <c r="AB29" s="21">
        <f t="shared" ref="AB29:AB31" si="5">(IF(T29&lt;1, (12*E29)* (1+$C$19+T29)*$C$13*$C$16/12, (( 12*E29)* (1+$C$19)+12*T29)*$C$13*$C$16/12))+$C$22</f>
        <v>4764.6704349999991</v>
      </c>
      <c r="AC29" s="21"/>
      <c r="AD29" s="21"/>
      <c r="AE29" s="43"/>
      <c r="AF29" s="38"/>
      <c r="AG29" s="38"/>
    </row>
    <row r="30" spans="1:33" s="27" customFormat="1" x14ac:dyDescent="0.2">
      <c r="A30" s="10"/>
      <c r="B30" s="24" t="s">
        <v>36</v>
      </c>
      <c r="C30" s="23">
        <v>8492.91</v>
      </c>
      <c r="D30" s="25">
        <v>8987.58</v>
      </c>
      <c r="E30" s="23">
        <v>9695.24</v>
      </c>
      <c r="F30" s="23"/>
      <c r="G30" s="26"/>
      <c r="H30" s="10"/>
      <c r="J30" s="24" t="s">
        <v>36</v>
      </c>
      <c r="K30" s="23">
        <f t="shared" si="1"/>
        <v>8492.91</v>
      </c>
      <c r="L30" s="23">
        <f t="shared" si="1"/>
        <v>8987.58</v>
      </c>
      <c r="M30" s="23">
        <f t="shared" si="1"/>
        <v>9695.24</v>
      </c>
      <c r="N30" s="23"/>
      <c r="O30" s="23"/>
      <c r="Q30" s="24" t="s">
        <v>36</v>
      </c>
      <c r="R30" s="22">
        <f t="shared" si="2"/>
        <v>1315.06</v>
      </c>
      <c r="S30" s="22">
        <f t="shared" si="2"/>
        <v>1315.06</v>
      </c>
      <c r="T30" s="22">
        <f t="shared" si="2"/>
        <v>1315.06</v>
      </c>
      <c r="U30" s="22"/>
      <c r="V30" s="22"/>
      <c r="X30" s="43"/>
      <c r="Y30" s="24" t="s">
        <v>36</v>
      </c>
      <c r="Z30" s="21">
        <f t="shared" si="3"/>
        <v>5093.9265230000001</v>
      </c>
      <c r="AA30" s="21">
        <f t="shared" si="4"/>
        <v>5348.8299739999993</v>
      </c>
      <c r="AB30" s="21">
        <f t="shared" si="5"/>
        <v>5713.4871720000001</v>
      </c>
      <c r="AC30" s="21"/>
      <c r="AD30" s="21"/>
      <c r="AE30" s="43"/>
      <c r="AF30" s="39"/>
      <c r="AG30" s="39"/>
    </row>
    <row r="31" spans="1:33" x14ac:dyDescent="0.2">
      <c r="A31" s="10"/>
      <c r="B31" s="28" t="s">
        <v>37</v>
      </c>
      <c r="C31" s="29">
        <v>9976.9599999999991</v>
      </c>
      <c r="D31" s="30">
        <v>10684.59</v>
      </c>
      <c r="E31" s="29">
        <v>11247.96</v>
      </c>
      <c r="F31" s="29"/>
      <c r="G31" s="31"/>
      <c r="H31" s="10"/>
      <c r="J31" s="28" t="s">
        <v>37</v>
      </c>
      <c r="K31" s="32">
        <f t="shared" si="1"/>
        <v>9976.9599999999991</v>
      </c>
      <c r="L31" s="32">
        <f t="shared" si="1"/>
        <v>10684.59</v>
      </c>
      <c r="M31" s="32">
        <f t="shared" si="1"/>
        <v>11247.96</v>
      </c>
      <c r="N31" s="32"/>
      <c r="O31" s="32"/>
      <c r="Q31" s="28" t="s">
        <v>37</v>
      </c>
      <c r="R31" s="33">
        <f t="shared" si="2"/>
        <v>1315.06</v>
      </c>
      <c r="S31" s="33">
        <f t="shared" si="2"/>
        <v>1315.06</v>
      </c>
      <c r="T31" s="33">
        <f t="shared" si="2"/>
        <v>1315.06</v>
      </c>
      <c r="U31" s="33"/>
      <c r="V31" s="33"/>
      <c r="X31" s="43"/>
      <c r="Y31" s="28" t="s">
        <v>37</v>
      </c>
      <c r="Z31" s="34">
        <f t="shared" si="3"/>
        <v>5858.6574879999998</v>
      </c>
      <c r="AA31" s="34">
        <f t="shared" si="4"/>
        <v>6223.2992269999995</v>
      </c>
      <c r="AB31" s="34">
        <f t="shared" si="5"/>
        <v>6513.6037879999994</v>
      </c>
      <c r="AC31" s="34"/>
      <c r="AD31" s="34"/>
      <c r="AE31" s="43"/>
      <c r="AF31" s="38"/>
      <c r="AG31" s="38"/>
    </row>
    <row r="32" spans="1:33" x14ac:dyDescent="0.2">
      <c r="A32" s="10"/>
      <c r="B32" s="10"/>
      <c r="C32" s="10"/>
      <c r="D32" s="10"/>
      <c r="E32" s="10"/>
      <c r="F32" s="10"/>
      <c r="G32" s="10"/>
      <c r="H32" s="10"/>
      <c r="X32" s="43"/>
      <c r="Y32" s="43"/>
      <c r="Z32" s="43"/>
      <c r="AA32" s="43"/>
      <c r="AB32" s="43"/>
      <c r="AC32" s="43"/>
      <c r="AD32" s="43"/>
      <c r="AE32" s="43"/>
      <c r="AF32" s="38"/>
      <c r="AG32" s="38"/>
    </row>
    <row r="33" spans="1:8" x14ac:dyDescent="0.2">
      <c r="A33" s="10"/>
      <c r="B33" s="66" t="s">
        <v>11</v>
      </c>
      <c r="C33" s="67"/>
      <c r="D33" s="10"/>
      <c r="E33" s="10"/>
      <c r="F33" s="10"/>
      <c r="G33" s="10"/>
      <c r="H33" s="10"/>
    </row>
    <row r="34" spans="1:8" x14ac:dyDescent="0.2">
      <c r="A34" s="10"/>
      <c r="B34" s="2" t="s">
        <v>1</v>
      </c>
      <c r="C34" s="3" t="s">
        <v>9</v>
      </c>
      <c r="D34" s="10"/>
      <c r="E34" s="10"/>
      <c r="F34" s="10"/>
      <c r="G34" s="10"/>
      <c r="H34" s="10"/>
    </row>
    <row r="35" spans="1:8" x14ac:dyDescent="0.2">
      <c r="A35" s="10"/>
      <c r="B35" s="6">
        <v>538</v>
      </c>
      <c r="C35" s="7">
        <v>0.28239999999999998</v>
      </c>
      <c r="D35" s="10"/>
      <c r="E35" s="10"/>
      <c r="F35" s="10"/>
      <c r="G35" s="10"/>
      <c r="H35" s="10"/>
    </row>
    <row r="36" spans="1:8" x14ac:dyDescent="0.2">
      <c r="A36" s="10"/>
      <c r="B36" s="6">
        <v>842.39</v>
      </c>
      <c r="C36" s="7">
        <v>0.25</v>
      </c>
      <c r="D36" s="10"/>
      <c r="E36" s="10"/>
      <c r="F36" s="10"/>
      <c r="G36" s="10"/>
      <c r="H36" s="10"/>
    </row>
    <row r="37" spans="1:8" x14ac:dyDescent="0.2">
      <c r="A37" s="10"/>
      <c r="B37" s="6">
        <v>2000</v>
      </c>
      <c r="C37" s="7">
        <v>0.21</v>
      </c>
      <c r="D37" s="10"/>
      <c r="E37" s="10"/>
      <c r="F37" s="10"/>
      <c r="G37" s="10"/>
      <c r="H37" s="10"/>
    </row>
    <row r="38" spans="1:8" x14ac:dyDescent="0.2">
      <c r="A38" s="10"/>
      <c r="B38" s="6">
        <v>5175</v>
      </c>
      <c r="C38" s="7">
        <v>0.20499999999999999</v>
      </c>
      <c r="D38" s="10"/>
      <c r="E38" s="10"/>
      <c r="F38" s="10"/>
      <c r="G38" s="10"/>
      <c r="H38" s="10"/>
    </row>
    <row r="39" spans="1:8" x14ac:dyDescent="0.2">
      <c r="A39" s="10"/>
      <c r="B39" s="6">
        <v>7450</v>
      </c>
      <c r="C39" s="7">
        <v>0.17699999999999999</v>
      </c>
      <c r="D39" s="10"/>
      <c r="E39" s="10"/>
      <c r="F39" s="10"/>
      <c r="G39" s="10"/>
      <c r="H39" s="10"/>
    </row>
    <row r="40" spans="1:8" x14ac:dyDescent="0.2">
      <c r="A40" s="10"/>
      <c r="B40" s="8" t="s">
        <v>2</v>
      </c>
      <c r="C40" s="9">
        <v>1315.06</v>
      </c>
      <c r="D40" s="10"/>
      <c r="E40" s="10"/>
      <c r="F40" s="10"/>
      <c r="G40" s="10"/>
      <c r="H40" s="10"/>
    </row>
    <row r="41" spans="1:8" x14ac:dyDescent="0.2">
      <c r="A41" s="10"/>
      <c r="B41" s="10"/>
      <c r="C41" s="10"/>
      <c r="D41" s="10"/>
      <c r="E41" s="10"/>
      <c r="F41" s="10"/>
      <c r="G41" s="10"/>
      <c r="H41" s="10"/>
    </row>
  </sheetData>
  <mergeCells count="10">
    <mergeCell ref="B33:C33"/>
    <mergeCell ref="B10:C10"/>
    <mergeCell ref="Y19:AD21"/>
    <mergeCell ref="B24:C24"/>
    <mergeCell ref="Y24:AB24"/>
    <mergeCell ref="AC24:AD24"/>
    <mergeCell ref="B26:G26"/>
    <mergeCell ref="J26:O26"/>
    <mergeCell ref="Q26:V26"/>
    <mergeCell ref="Y26:AD26"/>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9"/>
  <sheetViews>
    <sheetView zoomScaleNormal="100" workbookViewId="0">
      <selection activeCell="K9" sqref="K9"/>
    </sheetView>
  </sheetViews>
  <sheetFormatPr baseColWidth="10" defaultColWidth="9.140625" defaultRowHeight="12" x14ac:dyDescent="0.2"/>
  <cols>
    <col min="1" max="1" width="2" style="1" customWidth="1"/>
    <col min="2" max="2" width="20.7109375" style="1" customWidth="1"/>
    <col min="3" max="3" width="9.28515625" style="1" bestFit="1" customWidth="1"/>
    <col min="4" max="7" width="7.7109375" style="1" customWidth="1"/>
    <col min="8" max="9" width="1.85546875" style="1" customWidth="1"/>
    <col min="10" max="10" width="11.85546875" style="1" customWidth="1"/>
    <col min="11" max="15" width="7.7109375" style="1" customWidth="1"/>
    <col min="16" max="16" width="1.7109375" style="1" customWidth="1"/>
    <col min="17" max="17" width="11.85546875" style="1" customWidth="1"/>
    <col min="18" max="22" width="8.7109375" style="1" customWidth="1"/>
    <col min="23" max="23" width="1.85546875" style="1" customWidth="1"/>
    <col min="24" max="24" width="2.5703125" style="1" customWidth="1"/>
    <col min="25" max="25" width="12.5703125" style="1" bestFit="1" customWidth="1"/>
    <col min="26" max="30" width="7.7109375" style="1" customWidth="1"/>
    <col min="31" max="31" width="3" style="1" customWidth="1"/>
    <col min="32" max="16384" width="9.140625" style="1"/>
  </cols>
  <sheetData>
    <row r="1" spans="1:33" x14ac:dyDescent="0.2">
      <c r="B1" s="50" t="s">
        <v>19</v>
      </c>
      <c r="C1" s="52">
        <v>45729</v>
      </c>
      <c r="D1" s="53" t="s">
        <v>39</v>
      </c>
    </row>
    <row r="2" spans="1:33" x14ac:dyDescent="0.2">
      <c r="C2" s="52">
        <v>45729</v>
      </c>
      <c r="D2" s="50" t="s">
        <v>40</v>
      </c>
      <c r="E2" s="50"/>
      <c r="F2" s="50"/>
      <c r="G2" s="50"/>
      <c r="H2" s="50"/>
      <c r="I2" s="50"/>
      <c r="J2" s="50"/>
      <c r="K2" s="50"/>
      <c r="L2" s="50"/>
      <c r="M2" s="50"/>
    </row>
    <row r="3" spans="1:33" x14ac:dyDescent="0.2">
      <c r="C3" s="52">
        <v>45729</v>
      </c>
      <c r="D3" s="50" t="s">
        <v>23</v>
      </c>
      <c r="E3" s="50"/>
      <c r="F3" s="50"/>
      <c r="G3" s="50"/>
      <c r="H3" s="50"/>
      <c r="I3" s="50"/>
      <c r="J3" s="50"/>
      <c r="K3" s="50"/>
      <c r="L3" s="50"/>
      <c r="M3" s="50"/>
    </row>
    <row r="4" spans="1:33" x14ac:dyDescent="0.2">
      <c r="C4" s="52">
        <v>45729</v>
      </c>
      <c r="D4" s="50" t="s">
        <v>27</v>
      </c>
      <c r="E4" s="50"/>
      <c r="F4" s="50"/>
      <c r="G4" s="50"/>
      <c r="H4" s="50"/>
      <c r="I4" s="50"/>
      <c r="J4" s="50"/>
      <c r="K4" s="50"/>
      <c r="L4" s="50"/>
      <c r="M4" s="50"/>
    </row>
    <row r="5" spans="1:33" x14ac:dyDescent="0.2">
      <c r="C5" s="52">
        <v>45729</v>
      </c>
      <c r="D5" s="50" t="s">
        <v>41</v>
      </c>
      <c r="E5" s="50"/>
      <c r="F5" s="50"/>
      <c r="G5" s="50"/>
      <c r="H5" s="50"/>
      <c r="I5" s="50"/>
      <c r="J5" s="50"/>
      <c r="K5" s="50"/>
      <c r="L5" s="50"/>
      <c r="M5" s="50"/>
    </row>
    <row r="6" spans="1:33" x14ac:dyDescent="0.2">
      <c r="C6" s="52">
        <v>45729</v>
      </c>
      <c r="D6" s="50" t="s">
        <v>32</v>
      </c>
      <c r="E6" s="50"/>
      <c r="F6" s="50"/>
      <c r="G6" s="50"/>
      <c r="H6" s="50"/>
      <c r="I6" s="50"/>
      <c r="J6" s="50"/>
      <c r="K6" s="50"/>
      <c r="L6" s="50"/>
      <c r="M6" s="50"/>
    </row>
    <row r="8" spans="1:33" x14ac:dyDescent="0.2">
      <c r="A8" s="10"/>
      <c r="B8" s="10"/>
      <c r="C8" s="10"/>
      <c r="D8" s="10"/>
      <c r="E8" s="10"/>
      <c r="F8" s="10"/>
      <c r="G8" s="10"/>
      <c r="H8" s="10"/>
      <c r="X8" s="37"/>
      <c r="Y8" s="37"/>
      <c r="Z8" s="37"/>
      <c r="AA8" s="37"/>
      <c r="AB8" s="37"/>
      <c r="AC8" s="37"/>
      <c r="AD8" s="37"/>
      <c r="AE8" s="37"/>
    </row>
    <row r="9" spans="1:33" x14ac:dyDescent="0.2">
      <c r="A9" s="10"/>
      <c r="B9" s="47" t="s">
        <v>38</v>
      </c>
      <c r="C9" s="47"/>
      <c r="D9" s="10"/>
      <c r="E9" s="10"/>
      <c r="F9" s="10"/>
      <c r="G9" s="10"/>
      <c r="H9" s="10"/>
      <c r="X9" s="37"/>
      <c r="Y9" s="36" t="s">
        <v>12</v>
      </c>
      <c r="Z9" s="37"/>
      <c r="AA9" s="37"/>
      <c r="AB9" s="37"/>
      <c r="AC9" s="37"/>
      <c r="AD9" s="37"/>
      <c r="AE9" s="37"/>
    </row>
    <row r="10" spans="1:33" x14ac:dyDescent="0.2">
      <c r="A10" s="10"/>
      <c r="B10" s="47"/>
      <c r="C10" s="47"/>
      <c r="D10" s="10"/>
      <c r="E10" s="10"/>
      <c r="F10" s="10"/>
      <c r="G10" s="10"/>
      <c r="H10" s="10"/>
      <c r="X10" s="37"/>
      <c r="Y10" s="36"/>
      <c r="Z10" s="37"/>
      <c r="AA10" s="37"/>
      <c r="AB10" s="37"/>
      <c r="AC10" s="37"/>
      <c r="AD10" s="37"/>
      <c r="AE10" s="37"/>
    </row>
    <row r="11" spans="1:33" ht="24" customHeight="1" x14ac:dyDescent="0.2">
      <c r="A11" s="10"/>
      <c r="B11" s="68" t="s">
        <v>15</v>
      </c>
      <c r="C11" s="68"/>
      <c r="D11" s="10"/>
      <c r="E11" s="10"/>
      <c r="F11" s="10"/>
      <c r="G11" s="10"/>
      <c r="H11" s="10"/>
      <c r="X11" s="37"/>
      <c r="Y11" s="36"/>
      <c r="Z11" s="37"/>
      <c r="AA11" s="37"/>
      <c r="AB11" s="37"/>
      <c r="AC11" s="37"/>
      <c r="AD11" s="37"/>
      <c r="AE11" s="37"/>
    </row>
    <row r="12" spans="1:33" x14ac:dyDescent="0.2">
      <c r="A12" s="10"/>
      <c r="B12" s="47"/>
      <c r="C12" s="47"/>
      <c r="D12" s="10"/>
      <c r="E12" s="10"/>
      <c r="F12" s="10"/>
      <c r="G12" s="10"/>
      <c r="H12" s="10"/>
      <c r="X12" s="37"/>
      <c r="Y12" s="37"/>
      <c r="Z12" s="37"/>
      <c r="AA12" s="37"/>
      <c r="AB12" s="37"/>
      <c r="AC12" s="37"/>
      <c r="AD12" s="37"/>
      <c r="AE12" s="37"/>
    </row>
    <row r="13" spans="1:33" ht="36" x14ac:dyDescent="0.2">
      <c r="A13" s="10"/>
      <c r="B13" s="40" t="s">
        <v>42</v>
      </c>
      <c r="C13" s="41" t="s">
        <v>9</v>
      </c>
      <c r="D13" s="10"/>
      <c r="E13" s="10"/>
      <c r="F13" s="10"/>
      <c r="G13" s="10"/>
      <c r="H13" s="10"/>
      <c r="X13" s="37"/>
      <c r="Y13" s="37"/>
      <c r="Z13" s="37"/>
      <c r="AA13" s="37"/>
      <c r="AB13" s="37"/>
      <c r="AC13" s="37"/>
      <c r="AD13" s="37"/>
      <c r="AE13" s="37"/>
    </row>
    <row r="14" spans="1:33" x14ac:dyDescent="0.2">
      <c r="A14" s="10"/>
      <c r="B14" s="4" t="s">
        <v>0</v>
      </c>
      <c r="C14" s="5">
        <v>1</v>
      </c>
      <c r="D14" s="10"/>
      <c r="E14" s="10"/>
      <c r="F14" s="10"/>
      <c r="G14" s="10"/>
      <c r="H14" s="10"/>
      <c r="J14" s="60"/>
      <c r="X14" s="37"/>
      <c r="Y14" s="37"/>
      <c r="Z14" s="37"/>
      <c r="AA14" s="37"/>
      <c r="AB14" s="37"/>
      <c r="AC14" s="37"/>
      <c r="AD14" s="37"/>
      <c r="AE14" s="37"/>
      <c r="AG14" s="38"/>
    </row>
    <row r="15" spans="1:33" x14ac:dyDescent="0.2">
      <c r="A15" s="10"/>
      <c r="B15" s="10"/>
      <c r="C15" s="10"/>
      <c r="D15" s="10"/>
      <c r="E15" s="10"/>
      <c r="F15" s="10"/>
      <c r="G15" s="10"/>
      <c r="H15" s="10"/>
      <c r="J15" s="60"/>
      <c r="X15" s="37"/>
      <c r="Y15" s="37"/>
      <c r="Z15" s="37"/>
      <c r="AA15" s="37"/>
      <c r="AB15" s="37"/>
      <c r="AC15" s="37"/>
      <c r="AD15" s="37"/>
      <c r="AE15" s="37"/>
      <c r="AG15" s="38"/>
    </row>
    <row r="16" spans="1:33" ht="72" x14ac:dyDescent="0.2">
      <c r="A16" s="10"/>
      <c r="B16" s="61" t="s">
        <v>43</v>
      </c>
      <c r="C16" s="41" t="s">
        <v>9</v>
      </c>
      <c r="D16" s="10"/>
      <c r="E16" s="10"/>
      <c r="F16" s="10"/>
      <c r="G16" s="10"/>
      <c r="H16" s="10"/>
      <c r="J16" s="60"/>
      <c r="X16" s="37"/>
      <c r="Y16" s="37"/>
      <c r="Z16" s="37"/>
      <c r="AA16" s="37"/>
      <c r="AB16" s="37"/>
      <c r="AC16" s="37"/>
      <c r="AD16" s="37"/>
      <c r="AE16" s="37"/>
      <c r="AG16" s="38"/>
    </row>
    <row r="17" spans="1:33" x14ac:dyDescent="0.2">
      <c r="A17" s="10"/>
      <c r="B17" s="4" t="s">
        <v>0</v>
      </c>
      <c r="C17" s="5">
        <v>0.5</v>
      </c>
      <c r="D17" s="10"/>
      <c r="E17" s="10"/>
      <c r="F17" s="10"/>
      <c r="G17" s="10"/>
      <c r="H17" s="10"/>
      <c r="J17" s="60"/>
      <c r="X17" s="37"/>
      <c r="Y17" s="37"/>
      <c r="Z17" s="37"/>
      <c r="AA17" s="37"/>
      <c r="AB17" s="37"/>
      <c r="AC17" s="37"/>
      <c r="AD17" s="37"/>
      <c r="AE17" s="37"/>
      <c r="AG17" s="38"/>
    </row>
    <row r="18" spans="1:33" x14ac:dyDescent="0.2">
      <c r="A18" s="10"/>
      <c r="B18" s="10"/>
      <c r="C18" s="10"/>
      <c r="D18" s="10"/>
      <c r="E18" s="10"/>
      <c r="F18" s="10"/>
      <c r="G18" s="10"/>
      <c r="H18" s="10"/>
      <c r="J18" s="60"/>
      <c r="X18" s="37"/>
      <c r="Y18" s="37"/>
      <c r="Z18" s="37"/>
      <c r="AA18" s="37"/>
      <c r="AB18" s="37"/>
      <c r="AC18" s="37"/>
      <c r="AD18" s="37"/>
      <c r="AE18" s="37"/>
    </row>
    <row r="19" spans="1:33" ht="24" x14ac:dyDescent="0.2">
      <c r="A19" s="10"/>
      <c r="B19" s="40" t="s">
        <v>16</v>
      </c>
      <c r="C19" s="41" t="s">
        <v>9</v>
      </c>
      <c r="D19" s="10"/>
      <c r="E19" s="10"/>
      <c r="F19" s="10"/>
      <c r="G19" s="10"/>
      <c r="H19" s="10"/>
      <c r="X19" s="37"/>
      <c r="Y19" s="37"/>
      <c r="Z19" s="37"/>
      <c r="AA19" s="37"/>
      <c r="AB19" s="37"/>
      <c r="AC19" s="37"/>
      <c r="AD19" s="37"/>
      <c r="AE19" s="37"/>
    </row>
    <row r="20" spans="1:33" ht="12" customHeight="1" x14ac:dyDescent="0.2">
      <c r="A20" s="10"/>
      <c r="B20" s="4" t="s">
        <v>13</v>
      </c>
      <c r="C20" s="35">
        <v>3.0599999999999999E-2</v>
      </c>
      <c r="D20" s="10"/>
      <c r="E20" s="10"/>
      <c r="F20" s="10"/>
      <c r="G20" s="10"/>
      <c r="H20" s="10"/>
      <c r="X20" s="37"/>
      <c r="Y20" s="80"/>
      <c r="Z20" s="80"/>
      <c r="AA20" s="80"/>
      <c r="AB20" s="80"/>
      <c r="AC20" s="80"/>
      <c r="AD20" s="80"/>
      <c r="AE20" s="59"/>
    </row>
    <row r="21" spans="1:33" x14ac:dyDescent="0.2">
      <c r="A21" s="10"/>
      <c r="B21" s="10"/>
      <c r="C21" s="10"/>
      <c r="D21" s="10"/>
      <c r="E21" s="10"/>
      <c r="F21" s="10"/>
      <c r="G21" s="10"/>
      <c r="H21" s="10"/>
      <c r="X21" s="37"/>
      <c r="Y21" s="80"/>
      <c r="Z21" s="80"/>
      <c r="AA21" s="80"/>
      <c r="AB21" s="80"/>
      <c r="AC21" s="80"/>
      <c r="AD21" s="80"/>
      <c r="AE21" s="59"/>
    </row>
    <row r="22" spans="1:33" ht="24" customHeight="1" x14ac:dyDescent="0.2">
      <c r="A22" s="10"/>
      <c r="B22" s="68" t="s">
        <v>17</v>
      </c>
      <c r="C22" s="68"/>
      <c r="D22" s="10"/>
      <c r="E22" s="10"/>
      <c r="F22" s="10"/>
      <c r="G22" s="10"/>
      <c r="H22" s="10"/>
      <c r="X22" s="43"/>
      <c r="Y22" s="83"/>
      <c r="Z22" s="83"/>
      <c r="AA22" s="83"/>
      <c r="AB22" s="83"/>
      <c r="AC22" s="43"/>
      <c r="AD22" s="37"/>
      <c r="AE22" s="56"/>
    </row>
    <row r="23" spans="1:33" x14ac:dyDescent="0.2">
      <c r="A23" s="10"/>
      <c r="B23" s="48"/>
      <c r="C23" s="49"/>
      <c r="D23" s="10"/>
      <c r="E23" s="10"/>
      <c r="F23" s="10"/>
      <c r="G23" s="10"/>
      <c r="H23" s="10"/>
      <c r="X23" s="43"/>
      <c r="Y23" s="43"/>
      <c r="Z23" s="43"/>
      <c r="AA23" s="43"/>
      <c r="AB23" s="43"/>
      <c r="AC23" s="43"/>
      <c r="AD23" s="43"/>
      <c r="AE23" s="43"/>
      <c r="AF23" s="38"/>
      <c r="AG23" s="38"/>
    </row>
    <row r="24" spans="1:33" x14ac:dyDescent="0.2">
      <c r="A24" s="10"/>
      <c r="B24" s="66" t="s">
        <v>14</v>
      </c>
      <c r="C24" s="69"/>
      <c r="D24" s="69"/>
      <c r="E24" s="69"/>
      <c r="F24" s="69"/>
      <c r="G24" s="67"/>
      <c r="H24" s="10"/>
      <c r="J24" s="70" t="s">
        <v>20</v>
      </c>
      <c r="K24" s="71"/>
      <c r="L24" s="71"/>
      <c r="M24" s="71"/>
      <c r="N24" s="71"/>
      <c r="O24" s="72"/>
      <c r="Q24" s="70" t="s">
        <v>18</v>
      </c>
      <c r="R24" s="71"/>
      <c r="S24" s="71"/>
      <c r="T24" s="71"/>
      <c r="U24" s="71"/>
      <c r="V24" s="72"/>
      <c r="X24" s="43"/>
      <c r="Y24" s="63" t="s">
        <v>10</v>
      </c>
      <c r="Z24" s="64"/>
      <c r="AA24" s="64"/>
      <c r="AB24" s="64"/>
      <c r="AC24" s="64"/>
      <c r="AD24" s="65"/>
      <c r="AE24" s="43"/>
      <c r="AF24" s="38"/>
      <c r="AG24" s="38"/>
    </row>
    <row r="25" spans="1:33" x14ac:dyDescent="0.2">
      <c r="A25" s="10"/>
      <c r="B25" s="28" t="s">
        <v>3</v>
      </c>
      <c r="C25" s="44" t="s">
        <v>4</v>
      </c>
      <c r="D25" s="45" t="s">
        <v>5</v>
      </c>
      <c r="E25" s="44" t="s">
        <v>6</v>
      </c>
      <c r="F25" s="45" t="s">
        <v>7</v>
      </c>
      <c r="G25" s="46" t="s">
        <v>8</v>
      </c>
      <c r="H25" s="10"/>
      <c r="J25" s="11" t="s">
        <v>3</v>
      </c>
      <c r="K25" s="12" t="s">
        <v>4</v>
      </c>
      <c r="L25" s="13" t="s">
        <v>5</v>
      </c>
      <c r="M25" s="12" t="s">
        <v>6</v>
      </c>
      <c r="N25" s="13" t="s">
        <v>7</v>
      </c>
      <c r="O25" s="14" t="s">
        <v>8</v>
      </c>
      <c r="Q25" s="11" t="s">
        <v>3</v>
      </c>
      <c r="R25" s="12" t="s">
        <v>4</v>
      </c>
      <c r="S25" s="13" t="s">
        <v>5</v>
      </c>
      <c r="T25" s="12" t="s">
        <v>6</v>
      </c>
      <c r="U25" s="13" t="s">
        <v>7</v>
      </c>
      <c r="V25" s="14" t="s">
        <v>8</v>
      </c>
      <c r="X25" s="43"/>
      <c r="Y25" s="11" t="s">
        <v>3</v>
      </c>
      <c r="Z25" s="12" t="s">
        <v>4</v>
      </c>
      <c r="AA25" s="13" t="s">
        <v>5</v>
      </c>
      <c r="AB25" s="12" t="s">
        <v>6</v>
      </c>
      <c r="AC25" s="13" t="s">
        <v>7</v>
      </c>
      <c r="AD25" s="14" t="s">
        <v>8</v>
      </c>
      <c r="AE25" s="43"/>
      <c r="AF25" s="38"/>
      <c r="AG25" s="38"/>
    </row>
    <row r="26" spans="1:33" x14ac:dyDescent="0.2">
      <c r="A26" s="10"/>
      <c r="B26" s="57" t="s">
        <v>34</v>
      </c>
      <c r="C26" s="18">
        <v>5367.63</v>
      </c>
      <c r="D26" s="58">
        <v>5656.17</v>
      </c>
      <c r="E26" s="18">
        <v>5862.3</v>
      </c>
      <c r="F26" s="18">
        <v>6219.57</v>
      </c>
      <c r="G26" s="19">
        <v>6645.54</v>
      </c>
      <c r="H26" s="10"/>
      <c r="J26" s="57" t="s">
        <v>34</v>
      </c>
      <c r="K26" s="23">
        <f>C26*$C$14</f>
        <v>5367.63</v>
      </c>
      <c r="L26" s="23">
        <f>D26*$C$14</f>
        <v>5656.17</v>
      </c>
      <c r="M26" s="23">
        <f>E26*$C$14</f>
        <v>5862.3</v>
      </c>
      <c r="N26" s="23">
        <f>F26*$C$14</f>
        <v>6219.57</v>
      </c>
      <c r="O26" s="23">
        <f>G26*$C$14</f>
        <v>6645.54</v>
      </c>
      <c r="Q26" s="57" t="s">
        <v>34</v>
      </c>
      <c r="R26" s="22">
        <f>IF(K26&gt;$B$37,$C$38,IF(K26&gt;$B$36,$C$37,IF(K26&gt;$B$35,$C$36,IF(K26&gt;$B$34,$C$35,IF(K26&gt;$B$33,$C$34,IF(K26&gt;0,$C$33,0))))))</f>
        <v>0.17699999999999999</v>
      </c>
      <c r="S26" s="22">
        <f>IF(L26&gt;$B$37,$C$38,IF(L26&gt;$B$36,$C$37,IF(L26&gt;$B$35,$C$36,IF(L26&gt;$B$34,$C$35,IF(L26&gt;$B$33,$C$34,IF(L26&gt;0,$C$33,0))))))</f>
        <v>0.17699999999999999</v>
      </c>
      <c r="T26" s="22">
        <f>IF(M26&gt;$B$37,$C$38,IF(M26&gt;$B$36,$C$37,IF(M26&gt;$B$35,$C$36,IF(M26&gt;$B$34,$C$35,IF(M26&gt;$B$33,$C$34,IF(M26&gt;0,$C$33,0))))))</f>
        <v>0.17699999999999999</v>
      </c>
      <c r="U26" s="22">
        <f>IF(N26&gt;$B$37,$C$38,IF(N26&gt;$B$36,$C$37,IF(N26&gt;$B$35,$C$36,IF(N26&gt;$B$34,$C$35,IF(N26&gt;$B$33,$C$34,IF(N26&gt;0,$C$33,0))))))</f>
        <v>0.17699999999999999</v>
      </c>
      <c r="V26" s="22">
        <f>IF(O26&gt;$B$37,$C$38,IF(O26&gt;$B$36,$C$37,IF(O26&gt;$B$35,$C$36,IF(O26&gt;$B$34,$C$35,IF(O26&gt;$B$33,$C$34,IF(O26&gt;0,$C$33,0))))))</f>
        <v>0.17699999999999999</v>
      </c>
      <c r="X26" s="43"/>
      <c r="Y26" s="57" t="s">
        <v>34</v>
      </c>
      <c r="Z26" s="21">
        <f>IF(R26&lt;1, (12*C26)* (1+$C$20+R26)*$C$14*$C$17/12, (( 12*C26)* (1+$C$20)+12*R26)*$C$14*$C$17/12)</f>
        <v>3240.9749940000002</v>
      </c>
      <c r="AA26" s="21">
        <f t="shared" ref="AA26:AD26" si="0">IF(S26&lt;1, (12*D26)* (1+$C$20+S26)*$C$14*$C$17/12, (( 12*D26)* (1+$C$20)+12*S26)*$C$14*$C$17/12)</f>
        <v>3415.1954460000002</v>
      </c>
      <c r="AB26" s="21">
        <f t="shared" si="0"/>
        <v>3539.6567400000004</v>
      </c>
      <c r="AC26" s="21">
        <f t="shared" si="0"/>
        <v>3755.376366</v>
      </c>
      <c r="AD26" s="21">
        <f t="shared" si="0"/>
        <v>4012.5770520000001</v>
      </c>
      <c r="AE26" s="43"/>
      <c r="AF26" s="38"/>
      <c r="AG26" s="38"/>
    </row>
    <row r="27" spans="1:33" x14ac:dyDescent="0.2">
      <c r="A27" s="10"/>
      <c r="B27" s="15" t="s">
        <v>35</v>
      </c>
      <c r="C27" s="16">
        <v>6995.9</v>
      </c>
      <c r="D27" s="17">
        <v>7559.29</v>
      </c>
      <c r="E27" s="16">
        <v>8053.95</v>
      </c>
      <c r="F27" s="16"/>
      <c r="G27" s="20"/>
      <c r="H27" s="10"/>
      <c r="J27" s="15" t="s">
        <v>35</v>
      </c>
      <c r="K27" s="23">
        <f t="shared" ref="K27:M29" si="1">C27*$C$14</f>
        <v>6995.9</v>
      </c>
      <c r="L27" s="23">
        <f t="shared" si="1"/>
        <v>7559.29</v>
      </c>
      <c r="M27" s="23">
        <f t="shared" si="1"/>
        <v>8053.95</v>
      </c>
      <c r="N27" s="23"/>
      <c r="O27" s="23"/>
      <c r="Q27" s="15" t="s">
        <v>35</v>
      </c>
      <c r="R27" s="22">
        <f t="shared" ref="R27:T29" si="2">IF(K27&gt;$B$37,$C$38,IF(K27&gt;$B$36,$C$37,IF(K27&gt;$B$35,$C$36,IF(K27&gt;$B$34,$C$35,IF(K27&gt;$B$33,$C$34,IF(K27&gt;0,$C$33,0))))))</f>
        <v>0.17699999999999999</v>
      </c>
      <c r="S27" s="22">
        <f t="shared" si="2"/>
        <v>1315.06</v>
      </c>
      <c r="T27" s="22">
        <f t="shared" si="2"/>
        <v>1315.06</v>
      </c>
      <c r="U27" s="22"/>
      <c r="V27" s="22"/>
      <c r="X27" s="43"/>
      <c r="Y27" s="15" t="s">
        <v>35</v>
      </c>
      <c r="Z27" s="21">
        <f t="shared" ref="Z27:Z29" si="3">IF(R27&lt;1, (12*C27)* (1+$C$20+R27)*$C$14*$C$17/12, (( 12*C27)* (1+$C$20)+12*R27)*$C$14*$C$17/12)</f>
        <v>4224.1244199999992</v>
      </c>
      <c r="AA27" s="21">
        <f t="shared" ref="AA27:AA29" si="4">IF(S27&lt;1, (12*D27)* (1+$C$20+S27)*$C$14*$C$17/12, (( 12*D27)* (1+$C$20)+12*S27)*$C$14*$C$17/12)</f>
        <v>4552.8321370000003</v>
      </c>
      <c r="AB27" s="21">
        <f t="shared" ref="AB27:AB29" si="5">IF(T27&lt;1, (12*E27)* (1+$C$20+T27)*$C$14*$C$17/12, (( 12*E27)* (1+$C$20)+12*T27)*$C$14*$C$17/12)</f>
        <v>4807.7304349999995</v>
      </c>
      <c r="AC27" s="21"/>
      <c r="AD27" s="21"/>
      <c r="AE27" s="43"/>
      <c r="AF27" s="38"/>
      <c r="AG27" s="38"/>
    </row>
    <row r="28" spans="1:33" s="27" customFormat="1" x14ac:dyDescent="0.2">
      <c r="A28" s="10"/>
      <c r="B28" s="24" t="s">
        <v>36</v>
      </c>
      <c r="C28" s="23">
        <v>8692.91</v>
      </c>
      <c r="D28" s="25">
        <v>9187.58</v>
      </c>
      <c r="E28" s="23">
        <v>9895.24</v>
      </c>
      <c r="F28" s="23"/>
      <c r="G28" s="26"/>
      <c r="H28" s="10"/>
      <c r="J28" s="24" t="s">
        <v>36</v>
      </c>
      <c r="K28" s="23">
        <f t="shared" si="1"/>
        <v>8692.91</v>
      </c>
      <c r="L28" s="23">
        <f t="shared" si="1"/>
        <v>9187.58</v>
      </c>
      <c r="M28" s="23">
        <f t="shared" si="1"/>
        <v>9895.24</v>
      </c>
      <c r="N28" s="23"/>
      <c r="O28" s="23"/>
      <c r="Q28" s="24" t="s">
        <v>36</v>
      </c>
      <c r="R28" s="22">
        <f t="shared" si="2"/>
        <v>1315.06</v>
      </c>
      <c r="S28" s="22">
        <f t="shared" si="2"/>
        <v>1315.06</v>
      </c>
      <c r="T28" s="22">
        <f t="shared" si="2"/>
        <v>1315.06</v>
      </c>
      <c r="U28" s="22"/>
      <c r="V28" s="22"/>
      <c r="X28" s="43"/>
      <c r="Y28" s="24" t="s">
        <v>36</v>
      </c>
      <c r="Z28" s="21">
        <f t="shared" si="3"/>
        <v>5136.9865229999996</v>
      </c>
      <c r="AA28" s="21">
        <f t="shared" si="4"/>
        <v>5391.8899739999997</v>
      </c>
      <c r="AB28" s="21">
        <f t="shared" si="5"/>
        <v>5756.5471719999996</v>
      </c>
      <c r="AC28" s="21"/>
      <c r="AD28" s="21"/>
      <c r="AE28" s="43"/>
      <c r="AF28" s="39"/>
      <c r="AG28" s="39"/>
    </row>
    <row r="29" spans="1:33" x14ac:dyDescent="0.2">
      <c r="A29" s="10"/>
      <c r="B29" s="28" t="s">
        <v>37</v>
      </c>
      <c r="C29" s="29">
        <v>10176.959999999999</v>
      </c>
      <c r="D29" s="30">
        <v>10884.59</v>
      </c>
      <c r="E29" s="29">
        <v>11447.96</v>
      </c>
      <c r="F29" s="29"/>
      <c r="G29" s="31"/>
      <c r="H29" s="10"/>
      <c r="J29" s="28" t="s">
        <v>37</v>
      </c>
      <c r="K29" s="32">
        <f t="shared" si="1"/>
        <v>10176.959999999999</v>
      </c>
      <c r="L29" s="32">
        <f t="shared" si="1"/>
        <v>10884.59</v>
      </c>
      <c r="M29" s="32">
        <f t="shared" si="1"/>
        <v>11447.96</v>
      </c>
      <c r="N29" s="32"/>
      <c r="O29" s="32"/>
      <c r="Q29" s="28" t="s">
        <v>37</v>
      </c>
      <c r="R29" s="33">
        <f t="shared" si="2"/>
        <v>1315.06</v>
      </c>
      <c r="S29" s="33">
        <f t="shared" si="2"/>
        <v>1315.06</v>
      </c>
      <c r="T29" s="33">
        <f t="shared" si="2"/>
        <v>1315.06</v>
      </c>
      <c r="U29" s="33"/>
      <c r="V29" s="33"/>
      <c r="X29" s="43"/>
      <c r="Y29" s="28" t="s">
        <v>37</v>
      </c>
      <c r="Z29" s="34">
        <f t="shared" si="3"/>
        <v>5901.7174879999993</v>
      </c>
      <c r="AA29" s="34">
        <f t="shared" si="4"/>
        <v>6266.3592269999999</v>
      </c>
      <c r="AB29" s="34">
        <f t="shared" si="5"/>
        <v>6556.6637879999989</v>
      </c>
      <c r="AC29" s="34"/>
      <c r="AD29" s="34"/>
      <c r="AE29" s="43"/>
      <c r="AF29" s="38"/>
      <c r="AG29" s="38"/>
    </row>
    <row r="30" spans="1:33" x14ac:dyDescent="0.2">
      <c r="A30" s="10"/>
      <c r="B30" s="10"/>
      <c r="C30" s="10"/>
      <c r="D30" s="10"/>
      <c r="E30" s="10"/>
      <c r="F30" s="10"/>
      <c r="G30" s="10"/>
      <c r="H30" s="10"/>
      <c r="X30" s="43"/>
      <c r="Y30" s="43"/>
      <c r="Z30" s="43"/>
      <c r="AA30" s="43"/>
      <c r="AB30" s="43"/>
      <c r="AC30" s="43"/>
      <c r="AD30" s="43"/>
      <c r="AE30" s="43"/>
      <c r="AF30" s="38"/>
      <c r="AG30" s="38"/>
    </row>
    <row r="31" spans="1:33" x14ac:dyDescent="0.2">
      <c r="A31" s="10"/>
      <c r="B31" s="66" t="s">
        <v>11</v>
      </c>
      <c r="C31" s="67"/>
      <c r="D31" s="10"/>
      <c r="E31" s="10"/>
      <c r="F31" s="10"/>
      <c r="G31" s="10"/>
      <c r="H31" s="10"/>
    </row>
    <row r="32" spans="1:33" x14ac:dyDescent="0.2">
      <c r="A32" s="10"/>
      <c r="B32" s="2" t="s">
        <v>1</v>
      </c>
      <c r="C32" s="3" t="s">
        <v>9</v>
      </c>
      <c r="D32" s="10"/>
      <c r="E32" s="10"/>
      <c r="F32" s="10"/>
      <c r="G32" s="10"/>
      <c r="H32" s="10"/>
    </row>
    <row r="33" spans="1:8" x14ac:dyDescent="0.2">
      <c r="A33" s="10"/>
      <c r="B33" s="6">
        <v>538</v>
      </c>
      <c r="C33" s="7">
        <v>0.28239999999999998</v>
      </c>
      <c r="D33" s="10"/>
      <c r="E33" s="10"/>
      <c r="F33" s="10"/>
      <c r="G33" s="10"/>
      <c r="H33" s="10"/>
    </row>
    <row r="34" spans="1:8" x14ac:dyDescent="0.2">
      <c r="A34" s="10"/>
      <c r="B34" s="6">
        <v>842.39</v>
      </c>
      <c r="C34" s="7">
        <v>0.25</v>
      </c>
      <c r="D34" s="10"/>
      <c r="E34" s="10"/>
      <c r="F34" s="10"/>
      <c r="G34" s="10"/>
      <c r="H34" s="10"/>
    </row>
    <row r="35" spans="1:8" x14ac:dyDescent="0.2">
      <c r="A35" s="10"/>
      <c r="B35" s="6">
        <v>2000</v>
      </c>
      <c r="C35" s="7">
        <v>0.21</v>
      </c>
      <c r="D35" s="10"/>
      <c r="E35" s="10"/>
      <c r="F35" s="10"/>
      <c r="G35" s="10"/>
      <c r="H35" s="10"/>
    </row>
    <row r="36" spans="1:8" x14ac:dyDescent="0.2">
      <c r="A36" s="10"/>
      <c r="B36" s="6">
        <v>5175</v>
      </c>
      <c r="C36" s="7">
        <v>0.20499999999999999</v>
      </c>
      <c r="D36" s="10"/>
      <c r="E36" s="10"/>
      <c r="F36" s="10"/>
      <c r="G36" s="10"/>
      <c r="H36" s="10"/>
    </row>
    <row r="37" spans="1:8" x14ac:dyDescent="0.2">
      <c r="A37" s="10"/>
      <c r="B37" s="6">
        <v>7450</v>
      </c>
      <c r="C37" s="7">
        <v>0.17699999999999999</v>
      </c>
      <c r="D37" s="10"/>
      <c r="E37" s="10"/>
      <c r="F37" s="10"/>
      <c r="G37" s="10"/>
      <c r="H37" s="10"/>
    </row>
    <row r="38" spans="1:8" x14ac:dyDescent="0.2">
      <c r="A38" s="10"/>
      <c r="B38" s="8" t="s">
        <v>2</v>
      </c>
      <c r="C38" s="9">
        <v>1315.06</v>
      </c>
      <c r="D38" s="10"/>
      <c r="E38" s="10"/>
      <c r="F38" s="10"/>
      <c r="G38" s="10"/>
      <c r="H38" s="10"/>
    </row>
    <row r="39" spans="1:8" x14ac:dyDescent="0.2">
      <c r="A39" s="10"/>
      <c r="B39" s="10"/>
      <c r="C39" s="10"/>
      <c r="D39" s="10"/>
      <c r="E39" s="10"/>
      <c r="F39" s="10"/>
      <c r="G39" s="10"/>
      <c r="H39" s="10"/>
    </row>
  </sheetData>
  <mergeCells count="9">
    <mergeCell ref="B31:C31"/>
    <mergeCell ref="B11:C11"/>
    <mergeCell ref="Y20:AD21"/>
    <mergeCell ref="B22:C22"/>
    <mergeCell ref="Y22:AB22"/>
    <mergeCell ref="B24:G24"/>
    <mergeCell ref="J24:O24"/>
    <mergeCell ref="Q24:V24"/>
    <mergeCell ref="Y24:AD24"/>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0"/>
  <sheetViews>
    <sheetView zoomScaleNormal="100" workbookViewId="0">
      <selection activeCell="N20" sqref="N20"/>
    </sheetView>
  </sheetViews>
  <sheetFormatPr baseColWidth="10" defaultColWidth="9.140625" defaultRowHeight="12" x14ac:dyDescent="0.2"/>
  <cols>
    <col min="1" max="1" width="2" style="1" customWidth="1"/>
    <col min="2" max="2" width="20.7109375" style="1" customWidth="1"/>
    <col min="3" max="3" width="9.28515625" style="1" bestFit="1" customWidth="1"/>
    <col min="4" max="7" width="7.7109375" style="1" customWidth="1"/>
    <col min="8" max="9" width="1.85546875" style="1" customWidth="1"/>
    <col min="10" max="10" width="11.85546875" style="1" customWidth="1"/>
    <col min="11" max="15" width="7.7109375" style="1" customWidth="1"/>
    <col min="16" max="16" width="1.7109375" style="1" customWidth="1"/>
    <col min="17" max="17" width="11.85546875" style="1" customWidth="1"/>
    <col min="18" max="22" width="8.7109375" style="1" customWidth="1"/>
    <col min="23" max="23" width="1.85546875" style="1" customWidth="1"/>
    <col min="24" max="24" width="2.5703125" style="1" customWidth="1"/>
    <col min="25" max="25" width="12.5703125" style="1" bestFit="1" customWidth="1"/>
    <col min="26" max="30" width="7.7109375" style="1" customWidth="1"/>
    <col min="31" max="31" width="3" style="1" customWidth="1"/>
    <col min="32" max="16384" width="9.140625" style="1"/>
  </cols>
  <sheetData>
    <row r="1" spans="1:33" x14ac:dyDescent="0.2">
      <c r="B1" s="50" t="s">
        <v>19</v>
      </c>
      <c r="C1" s="52">
        <v>45729</v>
      </c>
      <c r="D1" s="53" t="s">
        <v>39</v>
      </c>
    </row>
    <row r="2" spans="1:33" x14ac:dyDescent="0.2">
      <c r="C2" s="52">
        <v>45729</v>
      </c>
      <c r="D2" s="50" t="s">
        <v>40</v>
      </c>
      <c r="E2" s="50"/>
      <c r="F2" s="50"/>
      <c r="G2" s="50"/>
      <c r="H2" s="50"/>
      <c r="I2" s="50"/>
      <c r="J2" s="50"/>
      <c r="K2" s="50"/>
      <c r="L2" s="50"/>
      <c r="M2" s="50"/>
    </row>
    <row r="3" spans="1:33" x14ac:dyDescent="0.2">
      <c r="C3" s="52">
        <v>45729</v>
      </c>
      <c r="D3" s="50" t="s">
        <v>23</v>
      </c>
      <c r="E3" s="50"/>
      <c r="F3" s="50"/>
      <c r="G3" s="50"/>
      <c r="H3" s="50"/>
      <c r="I3" s="50"/>
      <c r="J3" s="50"/>
      <c r="K3" s="50"/>
      <c r="L3" s="50"/>
      <c r="M3" s="50"/>
    </row>
    <row r="4" spans="1:33" x14ac:dyDescent="0.2">
      <c r="C4" s="52">
        <v>45729</v>
      </c>
      <c r="D4" s="50" t="s">
        <v>27</v>
      </c>
      <c r="E4" s="50"/>
      <c r="F4" s="50"/>
      <c r="G4" s="50"/>
      <c r="H4" s="50"/>
      <c r="I4" s="50"/>
      <c r="J4" s="50"/>
      <c r="K4" s="50"/>
      <c r="L4" s="50"/>
      <c r="M4" s="50"/>
    </row>
    <row r="5" spans="1:33" x14ac:dyDescent="0.2">
      <c r="C5" s="52">
        <v>45729</v>
      </c>
      <c r="D5" s="50" t="s">
        <v>41</v>
      </c>
      <c r="E5" s="50"/>
      <c r="F5" s="50"/>
      <c r="G5" s="50"/>
      <c r="H5" s="50"/>
      <c r="I5" s="50"/>
      <c r="J5" s="50"/>
      <c r="K5" s="50"/>
      <c r="L5" s="50"/>
      <c r="M5" s="50"/>
    </row>
    <row r="6" spans="1:33" x14ac:dyDescent="0.2">
      <c r="C6" s="52">
        <v>45729</v>
      </c>
      <c r="D6" s="50" t="s">
        <v>32</v>
      </c>
      <c r="E6" s="50"/>
      <c r="F6" s="50"/>
      <c r="G6" s="50"/>
      <c r="H6" s="50"/>
      <c r="I6" s="50"/>
      <c r="J6" s="50"/>
      <c r="K6" s="50"/>
      <c r="L6" s="50"/>
      <c r="M6" s="50"/>
    </row>
    <row r="7" spans="1:33" x14ac:dyDescent="0.2">
      <c r="C7" s="52">
        <v>45729</v>
      </c>
      <c r="D7" s="50" t="s">
        <v>33</v>
      </c>
      <c r="E7" s="50"/>
      <c r="F7" s="50"/>
      <c r="G7" s="50"/>
      <c r="H7" s="50"/>
      <c r="I7" s="50"/>
      <c r="J7" s="50"/>
      <c r="K7" s="50"/>
      <c r="L7" s="50"/>
      <c r="M7" s="50"/>
    </row>
    <row r="9" spans="1:33" x14ac:dyDescent="0.2">
      <c r="A9" s="10"/>
      <c r="B9" s="10"/>
      <c r="C9" s="10"/>
      <c r="D9" s="10"/>
      <c r="E9" s="10"/>
      <c r="F9" s="10"/>
      <c r="G9" s="10"/>
      <c r="H9" s="10"/>
      <c r="X9" s="37"/>
      <c r="Y9" s="37"/>
      <c r="Z9" s="37"/>
      <c r="AA9" s="37"/>
      <c r="AB9" s="37"/>
      <c r="AC9" s="37"/>
      <c r="AD9" s="37"/>
      <c r="AE9" s="37"/>
    </row>
    <row r="10" spans="1:33" x14ac:dyDescent="0.2">
      <c r="A10" s="10"/>
      <c r="B10" s="47" t="s">
        <v>38</v>
      </c>
      <c r="C10" s="47"/>
      <c r="D10" s="10"/>
      <c r="E10" s="10"/>
      <c r="F10" s="10"/>
      <c r="G10" s="10"/>
      <c r="H10" s="10"/>
      <c r="X10" s="37"/>
      <c r="Y10" s="36" t="s">
        <v>12</v>
      </c>
      <c r="Z10" s="37"/>
      <c r="AA10" s="37"/>
      <c r="AB10" s="37"/>
      <c r="AC10" s="37"/>
      <c r="AD10" s="37"/>
      <c r="AE10" s="37"/>
    </row>
    <row r="11" spans="1:33" x14ac:dyDescent="0.2">
      <c r="A11" s="10"/>
      <c r="B11" s="47"/>
      <c r="C11" s="47"/>
      <c r="D11" s="10"/>
      <c r="E11" s="10"/>
      <c r="F11" s="10"/>
      <c r="G11" s="10"/>
      <c r="H11" s="10"/>
      <c r="X11" s="37"/>
      <c r="Y11" s="36"/>
      <c r="Z11" s="37"/>
      <c r="AA11" s="37"/>
      <c r="AB11" s="37"/>
      <c r="AC11" s="37"/>
      <c r="AD11" s="37"/>
      <c r="AE11" s="37"/>
    </row>
    <row r="12" spans="1:33" ht="24" customHeight="1" x14ac:dyDescent="0.2">
      <c r="A12" s="10"/>
      <c r="B12" s="68" t="s">
        <v>15</v>
      </c>
      <c r="C12" s="68"/>
      <c r="D12" s="10"/>
      <c r="E12" s="10"/>
      <c r="F12" s="10"/>
      <c r="G12" s="10"/>
      <c r="H12" s="10"/>
      <c r="X12" s="37"/>
      <c r="Y12" s="36"/>
      <c r="Z12" s="37"/>
      <c r="AA12" s="37"/>
      <c r="AB12" s="37"/>
      <c r="AC12" s="37"/>
      <c r="AD12" s="37"/>
      <c r="AE12" s="37"/>
    </row>
    <row r="13" spans="1:33" x14ac:dyDescent="0.2">
      <c r="A13" s="10"/>
      <c r="B13" s="47"/>
      <c r="C13" s="47"/>
      <c r="D13" s="10"/>
      <c r="E13" s="10"/>
      <c r="F13" s="10"/>
      <c r="G13" s="10"/>
      <c r="H13" s="10"/>
      <c r="X13" s="37"/>
      <c r="Y13" s="37"/>
      <c r="Z13" s="37"/>
      <c r="AA13" s="37"/>
      <c r="AB13" s="37"/>
      <c r="AC13" s="37"/>
      <c r="AD13" s="37"/>
      <c r="AE13" s="37"/>
    </row>
    <row r="14" spans="1:33" ht="36" x14ac:dyDescent="0.2">
      <c r="A14" s="10"/>
      <c r="B14" s="40" t="s">
        <v>42</v>
      </c>
      <c r="C14" s="41" t="s">
        <v>9</v>
      </c>
      <c r="D14" s="10"/>
      <c r="E14" s="10"/>
      <c r="F14" s="10"/>
      <c r="G14" s="10"/>
      <c r="H14" s="10"/>
      <c r="X14" s="37"/>
      <c r="Y14" s="37"/>
      <c r="Z14" s="37"/>
      <c r="AA14" s="37"/>
      <c r="AB14" s="37"/>
      <c r="AC14" s="37"/>
      <c r="AD14" s="37"/>
      <c r="AE14" s="37"/>
    </row>
    <row r="15" spans="1:33" x14ac:dyDescent="0.2">
      <c r="A15" s="10"/>
      <c r="B15" s="4" t="s">
        <v>0</v>
      </c>
      <c r="C15" s="5">
        <v>1</v>
      </c>
      <c r="D15" s="10"/>
      <c r="E15" s="10"/>
      <c r="F15" s="10"/>
      <c r="G15" s="10"/>
      <c r="H15" s="10"/>
      <c r="J15" s="60"/>
      <c r="X15" s="37"/>
      <c r="Y15" s="37"/>
      <c r="Z15" s="37"/>
      <c r="AA15" s="37"/>
      <c r="AB15" s="37"/>
      <c r="AC15" s="37"/>
      <c r="AD15" s="37"/>
      <c r="AE15" s="37"/>
      <c r="AG15" s="38"/>
    </row>
    <row r="16" spans="1:33" x14ac:dyDescent="0.2">
      <c r="A16" s="10"/>
      <c r="B16" s="10"/>
      <c r="C16" s="10"/>
      <c r="D16" s="10"/>
      <c r="E16" s="10"/>
      <c r="F16" s="10"/>
      <c r="G16" s="10"/>
      <c r="H16" s="10"/>
      <c r="J16" s="60"/>
      <c r="X16" s="37"/>
      <c r="Y16" s="37"/>
      <c r="Z16" s="37"/>
      <c r="AA16" s="37"/>
      <c r="AB16" s="37"/>
      <c r="AC16" s="37"/>
      <c r="AD16" s="37"/>
      <c r="AE16" s="37"/>
      <c r="AG16" s="38"/>
    </row>
    <row r="17" spans="1:33" ht="72" x14ac:dyDescent="0.2">
      <c r="A17" s="10"/>
      <c r="B17" s="61" t="s">
        <v>43</v>
      </c>
      <c r="C17" s="41" t="s">
        <v>9</v>
      </c>
      <c r="D17" s="10"/>
      <c r="E17" s="10"/>
      <c r="F17" s="10"/>
      <c r="G17" s="10"/>
      <c r="H17" s="10"/>
      <c r="J17" s="60"/>
      <c r="X17" s="37"/>
      <c r="Y17" s="37"/>
      <c r="Z17" s="37"/>
      <c r="AA17" s="37"/>
      <c r="AB17" s="37"/>
      <c r="AC17" s="37"/>
      <c r="AD17" s="37"/>
      <c r="AE17" s="37"/>
      <c r="AG17" s="38"/>
    </row>
    <row r="18" spans="1:33" x14ac:dyDescent="0.2">
      <c r="A18" s="10"/>
      <c r="B18" s="4" t="s">
        <v>0</v>
      </c>
      <c r="C18" s="5">
        <v>0.5</v>
      </c>
      <c r="D18" s="10"/>
      <c r="E18" s="10"/>
      <c r="F18" s="10"/>
      <c r="G18" s="10"/>
      <c r="H18" s="10"/>
      <c r="J18" s="60"/>
      <c r="X18" s="37"/>
      <c r="Y18" s="37"/>
      <c r="Z18" s="37"/>
      <c r="AA18" s="37"/>
      <c r="AB18" s="37"/>
      <c r="AC18" s="37"/>
      <c r="AD18" s="37"/>
      <c r="AE18" s="37"/>
      <c r="AG18" s="38"/>
    </row>
    <row r="19" spans="1:33" x14ac:dyDescent="0.2">
      <c r="A19" s="10"/>
      <c r="B19" s="10"/>
      <c r="C19" s="10"/>
      <c r="D19" s="10"/>
      <c r="E19" s="10"/>
      <c r="F19" s="10"/>
      <c r="G19" s="10"/>
      <c r="H19" s="10"/>
      <c r="J19" s="60"/>
      <c r="X19" s="37"/>
      <c r="Y19" s="37"/>
      <c r="Z19" s="37"/>
      <c r="AA19" s="37"/>
      <c r="AB19" s="37"/>
      <c r="AC19" s="37"/>
      <c r="AD19" s="37"/>
      <c r="AE19" s="37"/>
    </row>
    <row r="20" spans="1:33" ht="24" x14ac:dyDescent="0.2">
      <c r="A20" s="10"/>
      <c r="B20" s="40" t="s">
        <v>16</v>
      </c>
      <c r="C20" s="41" t="s">
        <v>9</v>
      </c>
      <c r="D20" s="10"/>
      <c r="E20" s="10"/>
      <c r="F20" s="10"/>
      <c r="G20" s="10"/>
      <c r="H20" s="10"/>
      <c r="X20" s="37"/>
      <c r="Y20" s="37"/>
      <c r="Z20" s="37"/>
      <c r="AA20" s="37"/>
      <c r="AB20" s="37"/>
      <c r="AC20" s="37"/>
      <c r="AD20" s="37"/>
      <c r="AE20" s="37"/>
    </row>
    <row r="21" spans="1:33" ht="12" customHeight="1" x14ac:dyDescent="0.2">
      <c r="A21" s="10"/>
      <c r="B21" s="4" t="s">
        <v>13</v>
      </c>
      <c r="C21" s="35">
        <v>3.0599999999999999E-2</v>
      </c>
      <c r="D21" s="10"/>
      <c r="E21" s="10"/>
      <c r="F21" s="10"/>
      <c r="G21" s="10"/>
      <c r="H21" s="10"/>
      <c r="X21" s="37"/>
      <c r="Y21" s="80"/>
      <c r="Z21" s="80"/>
      <c r="AA21" s="80"/>
      <c r="AB21" s="80"/>
      <c r="AC21" s="80"/>
      <c r="AD21" s="80"/>
      <c r="AE21" s="59"/>
    </row>
    <row r="22" spans="1:33" x14ac:dyDescent="0.2">
      <c r="A22" s="10"/>
      <c r="B22" s="10"/>
      <c r="C22" s="10"/>
      <c r="D22" s="10"/>
      <c r="E22" s="10"/>
      <c r="F22" s="10"/>
      <c r="G22" s="10"/>
      <c r="H22" s="10"/>
      <c r="X22" s="37"/>
      <c r="Y22" s="80"/>
      <c r="Z22" s="80"/>
      <c r="AA22" s="80"/>
      <c r="AB22" s="80"/>
      <c r="AC22" s="80"/>
      <c r="AD22" s="80"/>
      <c r="AE22" s="59"/>
    </row>
    <row r="23" spans="1:33" ht="24" customHeight="1" x14ac:dyDescent="0.2">
      <c r="A23" s="10"/>
      <c r="B23" s="68" t="s">
        <v>17</v>
      </c>
      <c r="C23" s="68"/>
      <c r="D23" s="10"/>
      <c r="E23" s="10"/>
      <c r="F23" s="10"/>
      <c r="G23" s="10"/>
      <c r="H23" s="10"/>
      <c r="X23" s="43"/>
      <c r="Y23" s="83"/>
      <c r="Z23" s="83"/>
      <c r="AA23" s="83"/>
      <c r="AB23" s="83"/>
      <c r="AC23" s="43"/>
      <c r="AD23" s="37"/>
      <c r="AE23" s="56"/>
    </row>
    <row r="24" spans="1:33" x14ac:dyDescent="0.2">
      <c r="A24" s="10"/>
      <c r="B24" s="48"/>
      <c r="C24" s="49"/>
      <c r="D24" s="10"/>
      <c r="E24" s="10"/>
      <c r="F24" s="10"/>
      <c r="G24" s="10"/>
      <c r="H24" s="10"/>
      <c r="X24" s="43"/>
      <c r="Y24" s="43"/>
      <c r="Z24" s="43"/>
      <c r="AA24" s="43"/>
      <c r="AB24" s="43"/>
      <c r="AC24" s="43"/>
      <c r="AD24" s="43"/>
      <c r="AE24" s="43"/>
      <c r="AF24" s="38"/>
      <c r="AG24" s="38"/>
    </row>
    <row r="25" spans="1:33" x14ac:dyDescent="0.2">
      <c r="A25" s="10"/>
      <c r="B25" s="66" t="s">
        <v>14</v>
      </c>
      <c r="C25" s="69"/>
      <c r="D25" s="69"/>
      <c r="E25" s="69"/>
      <c r="F25" s="69"/>
      <c r="G25" s="67"/>
      <c r="H25" s="10"/>
      <c r="J25" s="70" t="s">
        <v>20</v>
      </c>
      <c r="K25" s="71"/>
      <c r="L25" s="71"/>
      <c r="M25" s="71"/>
      <c r="N25" s="71"/>
      <c r="O25" s="72"/>
      <c r="Q25" s="70" t="s">
        <v>18</v>
      </c>
      <c r="R25" s="71"/>
      <c r="S25" s="71"/>
      <c r="T25" s="71"/>
      <c r="U25" s="71"/>
      <c r="V25" s="72"/>
      <c r="X25" s="43"/>
      <c r="Y25" s="63" t="s">
        <v>10</v>
      </c>
      <c r="Z25" s="64"/>
      <c r="AA25" s="64"/>
      <c r="AB25" s="64"/>
      <c r="AC25" s="64"/>
      <c r="AD25" s="65"/>
      <c r="AE25" s="43"/>
      <c r="AF25" s="38"/>
      <c r="AG25" s="38"/>
    </row>
    <row r="26" spans="1:33" x14ac:dyDescent="0.2">
      <c r="A26" s="10"/>
      <c r="B26" s="28" t="s">
        <v>3</v>
      </c>
      <c r="C26" s="44" t="s">
        <v>4</v>
      </c>
      <c r="D26" s="45" t="s">
        <v>5</v>
      </c>
      <c r="E26" s="44" t="s">
        <v>6</v>
      </c>
      <c r="F26" s="45" t="s">
        <v>7</v>
      </c>
      <c r="G26" s="46" t="s">
        <v>8</v>
      </c>
      <c r="H26" s="10"/>
      <c r="J26" s="11" t="s">
        <v>3</v>
      </c>
      <c r="K26" s="12" t="s">
        <v>4</v>
      </c>
      <c r="L26" s="13" t="s">
        <v>5</v>
      </c>
      <c r="M26" s="12" t="s">
        <v>6</v>
      </c>
      <c r="N26" s="13" t="s">
        <v>7</v>
      </c>
      <c r="O26" s="14" t="s">
        <v>8</v>
      </c>
      <c r="Q26" s="11" t="s">
        <v>3</v>
      </c>
      <c r="R26" s="12" t="s">
        <v>4</v>
      </c>
      <c r="S26" s="13" t="s">
        <v>5</v>
      </c>
      <c r="T26" s="12" t="s">
        <v>6</v>
      </c>
      <c r="U26" s="13" t="s">
        <v>7</v>
      </c>
      <c r="V26" s="14" t="s">
        <v>8</v>
      </c>
      <c r="X26" s="43"/>
      <c r="Y26" s="11" t="s">
        <v>3</v>
      </c>
      <c r="Z26" s="12" t="s">
        <v>4</v>
      </c>
      <c r="AA26" s="13" t="s">
        <v>5</v>
      </c>
      <c r="AB26" s="12" t="s">
        <v>6</v>
      </c>
      <c r="AC26" s="13" t="s">
        <v>7</v>
      </c>
      <c r="AD26" s="14" t="s">
        <v>8</v>
      </c>
      <c r="AE26" s="43"/>
      <c r="AF26" s="38"/>
      <c r="AG26" s="38"/>
    </row>
    <row r="27" spans="1:33" x14ac:dyDescent="0.2">
      <c r="A27" s="10"/>
      <c r="B27" s="57" t="s">
        <v>34</v>
      </c>
      <c r="C27" s="18">
        <v>5662.85</v>
      </c>
      <c r="D27" s="58">
        <v>5967.26</v>
      </c>
      <c r="E27" s="18">
        <v>6184.73</v>
      </c>
      <c r="F27" s="18">
        <v>6561.65</v>
      </c>
      <c r="G27" s="19">
        <v>7011.04</v>
      </c>
      <c r="H27" s="10"/>
      <c r="J27" s="57" t="s">
        <v>34</v>
      </c>
      <c r="K27" s="23">
        <f>C27*$C$15</f>
        <v>5662.85</v>
      </c>
      <c r="L27" s="23">
        <f>D27*$C$15</f>
        <v>5967.26</v>
      </c>
      <c r="M27" s="23">
        <f>E27*$C$15</f>
        <v>6184.73</v>
      </c>
      <c r="N27" s="23">
        <f>F27*$C$15</f>
        <v>6561.65</v>
      </c>
      <c r="O27" s="23">
        <f>G27*$C$15</f>
        <v>7011.04</v>
      </c>
      <c r="Q27" s="57" t="s">
        <v>34</v>
      </c>
      <c r="R27" s="22">
        <f>IF(K27&gt;$B$38,$C$39,IF(K27&gt;$B$37,$C$38,IF(K27&gt;$B$36,$C$37,IF(K27&gt;$B$35,$C$36,IF(K27&gt;$B$34,$C$35,IF(K27&gt;0,$C$34,0))))))</f>
        <v>0.17699999999999999</v>
      </c>
      <c r="S27" s="22">
        <f>IF(L27&gt;$B$38,$C$39,IF(L27&gt;$B$37,$C$38,IF(L27&gt;$B$36,$C$37,IF(L27&gt;$B$35,$C$36,IF(L27&gt;$B$34,$C$35,IF(L27&gt;0,$C$34,0))))))</f>
        <v>0.17699999999999999</v>
      </c>
      <c r="T27" s="22">
        <f>IF(M27&gt;$B$38,$C$39,IF(M27&gt;$B$37,$C$38,IF(M27&gt;$B$36,$C$37,IF(M27&gt;$B$35,$C$36,IF(M27&gt;$B$34,$C$35,IF(M27&gt;0,$C$34,0))))))</f>
        <v>0.17699999999999999</v>
      </c>
      <c r="U27" s="22">
        <f>IF(N27&gt;$B$38,$C$39,IF(N27&gt;$B$37,$C$38,IF(N27&gt;$B$36,$C$37,IF(N27&gt;$B$35,$C$36,IF(N27&gt;$B$34,$C$35,IF(N27&gt;0,$C$34,0))))))</f>
        <v>0.17699999999999999</v>
      </c>
      <c r="V27" s="22">
        <f>IF(O27&gt;$B$38,$C$39,IF(O27&gt;$B$37,$C$38,IF(O27&gt;$B$36,$C$37,IF(O27&gt;$B$35,$C$36,IF(O27&gt;$B$34,$C$35,IF(O27&gt;0,$C$34,0))))))</f>
        <v>0.17699999999999999</v>
      </c>
      <c r="X27" s="43"/>
      <c r="Y27" s="57" t="s">
        <v>34</v>
      </c>
      <c r="Z27" s="21">
        <f>IF(R27&lt;1, (12*C27)* (1+$C$21+R27)*$C$15*$C$18/12, (( 12*C27)* (1+$C$21)+12*R27)*$C$15*$C$18/12)</f>
        <v>3419.2288300000005</v>
      </c>
      <c r="AA27" s="21">
        <f>IF(S27&lt;1, (12*D27)* (1+$C$21+S27)*$C$15*$C$18/12, (( 12*D27)* (1+$C$21)+12*S27)*$C$15*$C$18/12)</f>
        <v>3603.0315879999998</v>
      </c>
      <c r="AB27" s="21">
        <f t="shared" ref="AB27:AD28" si="0">IF(T27&lt;1, (12*E27)* (1+$C$21+T27)*$C$15*$C$18/12, (( 12*E27)* (1+$C$21)+12*T27)*$C$15*$C$18/12)</f>
        <v>3734.339974</v>
      </c>
      <c r="AC27" s="21">
        <f t="shared" si="0"/>
        <v>3961.9242699999995</v>
      </c>
      <c r="AD27" s="21">
        <f t="shared" si="0"/>
        <v>4233.2659519999997</v>
      </c>
      <c r="AE27" s="43"/>
      <c r="AF27" s="38"/>
      <c r="AG27" s="38"/>
    </row>
    <row r="28" spans="1:33" x14ac:dyDescent="0.2">
      <c r="A28" s="10"/>
      <c r="B28" s="15" t="s">
        <v>35</v>
      </c>
      <c r="C28" s="16">
        <v>7380.67</v>
      </c>
      <c r="D28" s="17">
        <v>7975.05</v>
      </c>
      <c r="E28" s="16">
        <v>8496.92</v>
      </c>
      <c r="F28" s="16"/>
      <c r="G28" s="20"/>
      <c r="H28" s="10"/>
      <c r="J28" s="15" t="s">
        <v>35</v>
      </c>
      <c r="K28" s="23">
        <f t="shared" ref="K28:M30" si="1">C28*$C$15</f>
        <v>7380.67</v>
      </c>
      <c r="L28" s="23">
        <f t="shared" si="1"/>
        <v>7975.05</v>
      </c>
      <c r="M28" s="23">
        <f t="shared" si="1"/>
        <v>8496.92</v>
      </c>
      <c r="N28" s="23"/>
      <c r="O28" s="23"/>
      <c r="Q28" s="15" t="s">
        <v>35</v>
      </c>
      <c r="R28" s="22">
        <f t="shared" ref="R28:T30" si="2">IF(K28&gt;$B$38,$C$39,IF(K28&gt;$B$37,$C$38,IF(K28&gt;$B$36,$C$37,IF(K28&gt;$B$35,$C$36,IF(K28&gt;$B$34,$C$35,IF(K28&gt;0,$C$34,0))))))</f>
        <v>0.17699999999999999</v>
      </c>
      <c r="S28" s="22">
        <f t="shared" si="2"/>
        <v>1315.06</v>
      </c>
      <c r="T28" s="22">
        <f t="shared" si="2"/>
        <v>1315.06</v>
      </c>
      <c r="U28" s="22"/>
      <c r="V28" s="22"/>
      <c r="X28" s="43"/>
      <c r="Y28" s="15" t="s">
        <v>35</v>
      </c>
      <c r="Z28" s="21">
        <f>IF(R28&lt;1, (12*C28)* (1+$C$21+R28)*$C$15*$C$18/12, (( 12*C28)* (1+$C$21)+12*R28)*$C$15*$C$18/12)</f>
        <v>4456.4485460000005</v>
      </c>
      <c r="AA28" s="21">
        <f t="shared" ref="AA28" si="3">IF(S28&lt;1, (12*D28)* (1+$C$21+S28)*$C$15*$C$18/12, (( 12*D28)* (1+$C$21)+12*S28)*$C$15*$C$18/12)</f>
        <v>4767.073265</v>
      </c>
      <c r="AB28" s="21">
        <f t="shared" si="0"/>
        <v>5035.9928760000003</v>
      </c>
      <c r="AC28" s="21"/>
      <c r="AD28" s="21"/>
      <c r="AE28" s="43"/>
      <c r="AF28" s="38"/>
      <c r="AG28" s="38"/>
    </row>
    <row r="29" spans="1:33" s="27" customFormat="1" x14ac:dyDescent="0.2">
      <c r="A29" s="10"/>
      <c r="B29" s="24" t="s">
        <v>36</v>
      </c>
      <c r="C29" s="23">
        <v>9171.02</v>
      </c>
      <c r="D29" s="25">
        <v>9692.9</v>
      </c>
      <c r="E29" s="23">
        <v>10439.48</v>
      </c>
      <c r="F29" s="23"/>
      <c r="G29" s="26"/>
      <c r="H29" s="10"/>
      <c r="J29" s="24" t="s">
        <v>36</v>
      </c>
      <c r="K29" s="23">
        <f t="shared" si="1"/>
        <v>9171.02</v>
      </c>
      <c r="L29" s="23">
        <f t="shared" si="1"/>
        <v>9692.9</v>
      </c>
      <c r="M29" s="23">
        <f t="shared" si="1"/>
        <v>10439.48</v>
      </c>
      <c r="N29" s="23"/>
      <c r="O29" s="23"/>
      <c r="Q29" s="24" t="s">
        <v>36</v>
      </c>
      <c r="R29" s="22">
        <f t="shared" si="2"/>
        <v>1315.06</v>
      </c>
      <c r="S29" s="22">
        <f t="shared" si="2"/>
        <v>1315.06</v>
      </c>
      <c r="T29" s="22">
        <f t="shared" si="2"/>
        <v>1315.06</v>
      </c>
      <c r="U29" s="22"/>
      <c r="V29" s="22"/>
      <c r="X29" s="43"/>
      <c r="Y29" s="24" t="s">
        <v>36</v>
      </c>
      <c r="Z29" s="21">
        <f t="shared" ref="Z29:Z30" si="4">IF(R29&lt;1, (12*C29)* (1+$C$21+R29)*$C$15*$C$18/12, (( 12*C29)* (1+$C$21)+12*R29)*$C$15*$C$18/12)</f>
        <v>5383.3566060000003</v>
      </c>
      <c r="AA29" s="21">
        <f t="shared" ref="AA29:AA30" si="5">IF(S29&lt;1, (12*D29)* (1+$C$21+S29)*$C$15*$C$18/12, (( 12*D29)* (1+$C$21)+12*S29)*$C$15*$C$18/12)</f>
        <v>5652.2813699999997</v>
      </c>
      <c r="AB29" s="21">
        <f t="shared" ref="AB29:AB30" si="6">IF(T29&lt;1, (12*E29)* (1+$C$21+T29)*$C$15*$C$18/12, (( 12*E29)* (1+$C$21)+12*T29)*$C$15*$C$18/12)</f>
        <v>6036.9940439999991</v>
      </c>
      <c r="AC29" s="21"/>
      <c r="AD29" s="21"/>
      <c r="AE29" s="43"/>
      <c r="AF29" s="39"/>
      <c r="AG29" s="39"/>
    </row>
    <row r="30" spans="1:33" x14ac:dyDescent="0.2">
      <c r="A30" s="10"/>
      <c r="B30" s="28" t="s">
        <v>37</v>
      </c>
      <c r="C30" s="29">
        <v>10736.69</v>
      </c>
      <c r="D30" s="30">
        <v>11483.24</v>
      </c>
      <c r="E30" s="29">
        <v>12077.6</v>
      </c>
      <c r="F30" s="29"/>
      <c r="G30" s="31"/>
      <c r="H30" s="10"/>
      <c r="J30" s="28" t="s">
        <v>37</v>
      </c>
      <c r="K30" s="32">
        <f t="shared" si="1"/>
        <v>10736.69</v>
      </c>
      <c r="L30" s="32">
        <f t="shared" si="1"/>
        <v>11483.24</v>
      </c>
      <c r="M30" s="32">
        <f t="shared" si="1"/>
        <v>12077.6</v>
      </c>
      <c r="N30" s="32"/>
      <c r="O30" s="32"/>
      <c r="Q30" s="28" t="s">
        <v>37</v>
      </c>
      <c r="R30" s="33">
        <f t="shared" si="2"/>
        <v>1315.06</v>
      </c>
      <c r="S30" s="33">
        <f t="shared" si="2"/>
        <v>1315.06</v>
      </c>
      <c r="T30" s="33">
        <f t="shared" si="2"/>
        <v>1315.06</v>
      </c>
      <c r="U30" s="33"/>
      <c r="V30" s="33"/>
      <c r="X30" s="43"/>
      <c r="Y30" s="28" t="s">
        <v>37</v>
      </c>
      <c r="Z30" s="34">
        <f t="shared" si="4"/>
        <v>6190.1463570000005</v>
      </c>
      <c r="AA30" s="34">
        <f t="shared" si="5"/>
        <v>6574.8435720000007</v>
      </c>
      <c r="AB30" s="34">
        <f t="shared" si="6"/>
        <v>6881.1172799999995</v>
      </c>
      <c r="AC30" s="34"/>
      <c r="AD30" s="34"/>
      <c r="AE30" s="43"/>
      <c r="AF30" s="38"/>
      <c r="AG30" s="38"/>
    </row>
    <row r="31" spans="1:33" x14ac:dyDescent="0.2">
      <c r="A31" s="10"/>
      <c r="B31" s="10"/>
      <c r="C31" s="10"/>
      <c r="D31" s="10"/>
      <c r="E31" s="10"/>
      <c r="F31" s="10"/>
      <c r="G31" s="10"/>
      <c r="H31" s="10"/>
      <c r="X31" s="43"/>
      <c r="Y31" s="43"/>
      <c r="Z31" s="43"/>
      <c r="AA31" s="43"/>
      <c r="AB31" s="43"/>
      <c r="AC31" s="43"/>
      <c r="AD31" s="43"/>
      <c r="AE31" s="43"/>
      <c r="AF31" s="38"/>
      <c r="AG31" s="38"/>
    </row>
    <row r="32" spans="1:33" x14ac:dyDescent="0.2">
      <c r="A32" s="10"/>
      <c r="B32" s="66" t="s">
        <v>11</v>
      </c>
      <c r="C32" s="67"/>
      <c r="D32" s="10"/>
      <c r="E32" s="10"/>
      <c r="F32" s="10"/>
      <c r="G32" s="10"/>
      <c r="H32" s="10"/>
    </row>
    <row r="33" spans="1:8" x14ac:dyDescent="0.2">
      <c r="A33" s="10"/>
      <c r="B33" s="2" t="s">
        <v>1</v>
      </c>
      <c r="C33" s="3" t="s">
        <v>9</v>
      </c>
      <c r="D33" s="10"/>
      <c r="E33" s="10"/>
      <c r="F33" s="10"/>
      <c r="G33" s="10"/>
      <c r="H33" s="10"/>
    </row>
    <row r="34" spans="1:8" x14ac:dyDescent="0.2">
      <c r="A34" s="10"/>
      <c r="B34" s="6">
        <v>538</v>
      </c>
      <c r="C34" s="7">
        <v>0.28239999999999998</v>
      </c>
      <c r="D34" s="10"/>
      <c r="E34" s="10"/>
      <c r="F34" s="10"/>
      <c r="G34" s="10"/>
      <c r="H34" s="10"/>
    </row>
    <row r="35" spans="1:8" x14ac:dyDescent="0.2">
      <c r="A35" s="10"/>
      <c r="B35" s="6">
        <v>842.39</v>
      </c>
      <c r="C35" s="7">
        <v>0.25</v>
      </c>
      <c r="D35" s="10"/>
      <c r="E35" s="10"/>
      <c r="F35" s="10"/>
      <c r="G35" s="10"/>
      <c r="H35" s="10"/>
    </row>
    <row r="36" spans="1:8" x14ac:dyDescent="0.2">
      <c r="A36" s="10"/>
      <c r="B36" s="6">
        <v>2000</v>
      </c>
      <c r="C36" s="7">
        <v>0.21</v>
      </c>
      <c r="D36" s="10"/>
      <c r="E36" s="10"/>
      <c r="F36" s="10"/>
      <c r="G36" s="10"/>
      <c r="H36" s="10"/>
    </row>
    <row r="37" spans="1:8" x14ac:dyDescent="0.2">
      <c r="A37" s="10"/>
      <c r="B37" s="6">
        <v>5175</v>
      </c>
      <c r="C37" s="7">
        <v>0.20499999999999999</v>
      </c>
      <c r="D37" s="10"/>
      <c r="E37" s="10"/>
      <c r="F37" s="10"/>
      <c r="G37" s="10"/>
      <c r="H37" s="10"/>
    </row>
    <row r="38" spans="1:8" x14ac:dyDescent="0.2">
      <c r="A38" s="10"/>
      <c r="B38" s="6">
        <v>7450</v>
      </c>
      <c r="C38" s="7">
        <v>0.17699999999999999</v>
      </c>
      <c r="D38" s="10"/>
      <c r="E38" s="10"/>
      <c r="F38" s="10"/>
      <c r="G38" s="10"/>
      <c r="H38" s="10"/>
    </row>
    <row r="39" spans="1:8" x14ac:dyDescent="0.2">
      <c r="A39" s="10"/>
      <c r="B39" s="8" t="s">
        <v>2</v>
      </c>
      <c r="C39" s="9">
        <v>1315.06</v>
      </c>
      <c r="D39" s="10"/>
      <c r="E39" s="10"/>
      <c r="F39" s="10"/>
      <c r="G39" s="10"/>
      <c r="H39" s="10"/>
    </row>
    <row r="40" spans="1:8" x14ac:dyDescent="0.2">
      <c r="A40" s="10"/>
      <c r="B40" s="10"/>
      <c r="C40" s="10"/>
      <c r="D40" s="10"/>
      <c r="E40" s="10"/>
      <c r="F40" s="10"/>
      <c r="G40" s="10"/>
      <c r="H40" s="10"/>
    </row>
  </sheetData>
  <mergeCells count="9">
    <mergeCell ref="B32:C32"/>
    <mergeCell ref="B12:C12"/>
    <mergeCell ref="Y21:AD22"/>
    <mergeCell ref="B23:C23"/>
    <mergeCell ref="Y23:AB23"/>
    <mergeCell ref="B25:G25"/>
    <mergeCell ref="J25:O25"/>
    <mergeCell ref="Q25:V25"/>
    <mergeCell ref="Y25:AD2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41"/>
  <sheetViews>
    <sheetView tabSelected="1" zoomScaleNormal="100" workbookViewId="0">
      <selection activeCell="E16" sqref="E16"/>
    </sheetView>
  </sheetViews>
  <sheetFormatPr baseColWidth="10" defaultColWidth="9.140625" defaultRowHeight="12" x14ac:dyDescent="0.2"/>
  <cols>
    <col min="1" max="1" width="2" style="1" customWidth="1"/>
    <col min="2" max="2" width="20.7109375" style="1" customWidth="1"/>
    <col min="3" max="3" width="9.28515625" style="1" bestFit="1" customWidth="1"/>
    <col min="4" max="7" width="7.7109375" style="1" customWidth="1"/>
    <col min="8" max="9" width="1.85546875" style="1" customWidth="1"/>
    <col min="10" max="10" width="11.85546875" style="1" customWidth="1"/>
    <col min="11" max="15" width="7.7109375" style="1" customWidth="1"/>
    <col min="16" max="16" width="1.7109375" style="1" customWidth="1"/>
    <col min="17" max="17" width="11.85546875" style="1" customWidth="1"/>
    <col min="18" max="22" width="8.7109375" style="1" customWidth="1"/>
    <col min="23" max="23" width="1.85546875" style="1" customWidth="1"/>
    <col min="24" max="24" width="2.5703125" style="1" customWidth="1"/>
    <col min="25" max="25" width="12.5703125" style="1" bestFit="1" customWidth="1"/>
    <col min="26" max="30" width="7.7109375" style="1" customWidth="1"/>
    <col min="31" max="31" width="3" style="1" customWidth="1"/>
    <col min="32" max="16384" width="9.140625" style="1"/>
  </cols>
  <sheetData>
    <row r="1" spans="1:33" x14ac:dyDescent="0.2">
      <c r="B1" s="50" t="s">
        <v>19</v>
      </c>
      <c r="C1" s="52">
        <v>45729</v>
      </c>
      <c r="D1" s="53" t="s">
        <v>39</v>
      </c>
    </row>
    <row r="2" spans="1:33" x14ac:dyDescent="0.2">
      <c r="C2" s="52">
        <v>45729</v>
      </c>
      <c r="D2" s="50" t="s">
        <v>40</v>
      </c>
      <c r="E2" s="50"/>
      <c r="F2" s="50"/>
      <c r="G2" s="50"/>
      <c r="H2" s="50"/>
      <c r="I2" s="50"/>
      <c r="J2" s="50"/>
      <c r="K2" s="50"/>
      <c r="L2" s="50"/>
      <c r="M2" s="50"/>
    </row>
    <row r="3" spans="1:33" x14ac:dyDescent="0.2">
      <c r="C3" s="52">
        <v>45729</v>
      </c>
      <c r="D3" s="50" t="s">
        <v>23</v>
      </c>
      <c r="E3" s="50"/>
      <c r="F3" s="50"/>
      <c r="G3" s="50"/>
      <c r="H3" s="50"/>
      <c r="I3" s="50"/>
      <c r="J3" s="50"/>
      <c r="K3" s="50"/>
      <c r="L3" s="50"/>
      <c r="M3" s="50"/>
    </row>
    <row r="4" spans="1:33" x14ac:dyDescent="0.2">
      <c r="C4" s="52">
        <v>45729</v>
      </c>
      <c r="D4" s="50" t="s">
        <v>27</v>
      </c>
      <c r="E4" s="50"/>
      <c r="F4" s="50"/>
      <c r="G4" s="50"/>
      <c r="H4" s="50"/>
      <c r="I4" s="50"/>
      <c r="J4" s="50"/>
      <c r="K4" s="50"/>
      <c r="L4" s="50"/>
      <c r="M4" s="50"/>
    </row>
    <row r="5" spans="1:33" x14ac:dyDescent="0.2">
      <c r="C5" s="52">
        <v>45729</v>
      </c>
      <c r="D5" s="50" t="s">
        <v>41</v>
      </c>
      <c r="E5" s="50"/>
      <c r="F5" s="50"/>
      <c r="G5" s="50"/>
      <c r="H5" s="50"/>
      <c r="I5" s="50"/>
      <c r="J5" s="50"/>
      <c r="K5" s="50"/>
      <c r="L5" s="50"/>
      <c r="M5" s="50"/>
    </row>
    <row r="6" spans="1:33" x14ac:dyDescent="0.2">
      <c r="C6" s="52">
        <v>45729</v>
      </c>
      <c r="D6" s="50" t="s">
        <v>32</v>
      </c>
      <c r="E6" s="50"/>
      <c r="F6" s="50"/>
      <c r="G6" s="50"/>
      <c r="H6" s="50"/>
      <c r="I6" s="50"/>
      <c r="J6" s="50"/>
      <c r="K6" s="50"/>
      <c r="L6" s="50"/>
      <c r="M6" s="50"/>
    </row>
    <row r="7" spans="1:33" x14ac:dyDescent="0.2">
      <c r="C7" s="52">
        <v>45729</v>
      </c>
      <c r="D7" s="50" t="s">
        <v>33</v>
      </c>
      <c r="E7" s="50"/>
      <c r="F7" s="50"/>
      <c r="G7" s="50"/>
      <c r="H7" s="50"/>
      <c r="I7" s="50"/>
      <c r="J7" s="50"/>
      <c r="K7" s="50"/>
      <c r="L7" s="50"/>
      <c r="M7" s="50"/>
    </row>
    <row r="8" spans="1:33" x14ac:dyDescent="0.2">
      <c r="C8" s="52">
        <v>45910</v>
      </c>
      <c r="D8" s="62" t="s">
        <v>44</v>
      </c>
      <c r="E8" s="50"/>
      <c r="F8" s="50"/>
      <c r="G8" s="50"/>
      <c r="H8" s="50"/>
      <c r="I8" s="50"/>
      <c r="J8" s="50"/>
      <c r="K8" s="50"/>
      <c r="L8" s="50"/>
      <c r="M8" s="50"/>
    </row>
    <row r="10" spans="1:33" x14ac:dyDescent="0.2">
      <c r="A10" s="10"/>
      <c r="B10" s="10"/>
      <c r="C10" s="10"/>
      <c r="D10" s="10"/>
      <c r="E10" s="10"/>
      <c r="F10" s="10"/>
      <c r="G10" s="10"/>
      <c r="H10" s="10"/>
      <c r="X10" s="37"/>
      <c r="Y10" s="37"/>
      <c r="Z10" s="37"/>
      <c r="AA10" s="37"/>
      <c r="AB10" s="37"/>
      <c r="AC10" s="37"/>
      <c r="AD10" s="37"/>
      <c r="AE10" s="37"/>
    </row>
    <row r="11" spans="1:33" x14ac:dyDescent="0.2">
      <c r="A11" s="10"/>
      <c r="B11" s="47" t="s">
        <v>38</v>
      </c>
      <c r="C11" s="47"/>
      <c r="D11" s="10"/>
      <c r="E11" s="10"/>
      <c r="F11" s="10"/>
      <c r="G11" s="10"/>
      <c r="H11" s="10"/>
      <c r="X11" s="37"/>
      <c r="Y11" s="36" t="s">
        <v>12</v>
      </c>
      <c r="Z11" s="37"/>
      <c r="AA11" s="37"/>
      <c r="AB11" s="37"/>
      <c r="AC11" s="37"/>
      <c r="AD11" s="37"/>
      <c r="AE11" s="37"/>
    </row>
    <row r="12" spans="1:33" x14ac:dyDescent="0.2">
      <c r="A12" s="10"/>
      <c r="B12" s="47"/>
      <c r="C12" s="47"/>
      <c r="D12" s="10"/>
      <c r="E12" s="10"/>
      <c r="F12" s="10"/>
      <c r="G12" s="10"/>
      <c r="H12" s="10"/>
      <c r="X12" s="37"/>
      <c r="Y12" s="36"/>
      <c r="Z12" s="37"/>
      <c r="AA12" s="37"/>
      <c r="AB12" s="37"/>
      <c r="AC12" s="37"/>
      <c r="AD12" s="37"/>
      <c r="AE12" s="37"/>
    </row>
    <row r="13" spans="1:33" ht="24" customHeight="1" x14ac:dyDescent="0.2">
      <c r="A13" s="10"/>
      <c r="B13" s="68" t="s">
        <v>15</v>
      </c>
      <c r="C13" s="68"/>
      <c r="D13" s="10"/>
      <c r="E13" s="10"/>
      <c r="F13" s="10"/>
      <c r="G13" s="10"/>
      <c r="H13" s="10"/>
      <c r="X13" s="37"/>
      <c r="Y13" s="36"/>
      <c r="Z13" s="37"/>
      <c r="AA13" s="37"/>
      <c r="AB13" s="37"/>
      <c r="AC13" s="37"/>
      <c r="AD13" s="37"/>
      <c r="AE13" s="37"/>
    </row>
    <row r="14" spans="1:33" x14ac:dyDescent="0.2">
      <c r="A14" s="10"/>
      <c r="B14" s="47"/>
      <c r="C14" s="47"/>
      <c r="D14" s="10"/>
      <c r="E14" s="10"/>
      <c r="F14" s="10"/>
      <c r="G14" s="10"/>
      <c r="H14" s="10"/>
      <c r="X14" s="37"/>
      <c r="Y14" s="37"/>
      <c r="Z14" s="37"/>
      <c r="AA14" s="37"/>
      <c r="AB14" s="37"/>
      <c r="AC14" s="37"/>
      <c r="AD14" s="37"/>
      <c r="AE14" s="37"/>
    </row>
    <row r="15" spans="1:33" ht="36" x14ac:dyDescent="0.2">
      <c r="A15" s="10"/>
      <c r="B15" s="40" t="s">
        <v>42</v>
      </c>
      <c r="C15" s="41" t="s">
        <v>9</v>
      </c>
      <c r="D15" s="10"/>
      <c r="E15" s="10"/>
      <c r="F15" s="10"/>
      <c r="G15" s="10"/>
      <c r="H15" s="10"/>
      <c r="X15" s="37"/>
      <c r="Y15" s="37"/>
      <c r="Z15" s="37"/>
      <c r="AA15" s="37"/>
      <c r="AB15" s="37"/>
      <c r="AC15" s="37"/>
      <c r="AD15" s="37"/>
      <c r="AE15" s="37"/>
    </row>
    <row r="16" spans="1:33" x14ac:dyDescent="0.2">
      <c r="A16" s="10"/>
      <c r="B16" s="4" t="s">
        <v>0</v>
      </c>
      <c r="C16" s="5">
        <v>1</v>
      </c>
      <c r="D16" s="10"/>
      <c r="E16" s="10"/>
      <c r="F16" s="10"/>
      <c r="G16" s="10"/>
      <c r="H16" s="10"/>
      <c r="J16" s="60"/>
      <c r="X16" s="37"/>
      <c r="Y16" s="37"/>
      <c r="Z16" s="37"/>
      <c r="AA16" s="37"/>
      <c r="AB16" s="37"/>
      <c r="AC16" s="37"/>
      <c r="AD16" s="37"/>
      <c r="AE16" s="37"/>
      <c r="AG16" s="38"/>
    </row>
    <row r="17" spans="1:33" x14ac:dyDescent="0.2">
      <c r="A17" s="10"/>
      <c r="B17" s="10"/>
      <c r="C17" s="10"/>
      <c r="D17" s="10"/>
      <c r="E17" s="10"/>
      <c r="F17" s="10"/>
      <c r="G17" s="10"/>
      <c r="H17" s="10"/>
      <c r="J17" s="60"/>
      <c r="X17" s="37"/>
      <c r="Y17" s="37"/>
      <c r="Z17" s="37"/>
      <c r="AA17" s="37"/>
      <c r="AB17" s="37"/>
      <c r="AC17" s="37"/>
      <c r="AD17" s="37"/>
      <c r="AE17" s="37"/>
      <c r="AG17" s="38"/>
    </row>
    <row r="18" spans="1:33" ht="72" x14ac:dyDescent="0.2">
      <c r="A18" s="10"/>
      <c r="B18" s="61" t="s">
        <v>43</v>
      </c>
      <c r="C18" s="41" t="s">
        <v>9</v>
      </c>
      <c r="D18" s="10"/>
      <c r="E18" s="10"/>
      <c r="F18" s="10"/>
      <c r="G18" s="10"/>
      <c r="H18" s="10"/>
      <c r="J18" s="60"/>
      <c r="X18" s="37"/>
      <c r="Y18" s="37"/>
      <c r="Z18" s="37"/>
      <c r="AA18" s="37"/>
      <c r="AB18" s="37"/>
      <c r="AC18" s="37"/>
      <c r="AD18" s="37"/>
      <c r="AE18" s="37"/>
      <c r="AG18" s="38"/>
    </row>
    <row r="19" spans="1:33" x14ac:dyDescent="0.2">
      <c r="A19" s="10"/>
      <c r="B19" s="4" t="s">
        <v>0</v>
      </c>
      <c r="C19" s="5">
        <v>0.5</v>
      </c>
      <c r="D19" s="10"/>
      <c r="E19" s="10"/>
      <c r="F19" s="10"/>
      <c r="G19" s="10"/>
      <c r="H19" s="10"/>
      <c r="J19" s="60"/>
      <c r="X19" s="37"/>
      <c r="Y19" s="37"/>
      <c r="Z19" s="37"/>
      <c r="AA19" s="37"/>
      <c r="AB19" s="37"/>
      <c r="AC19" s="37"/>
      <c r="AD19" s="37"/>
      <c r="AE19" s="37"/>
      <c r="AG19" s="38"/>
    </row>
    <row r="20" spans="1:33" x14ac:dyDescent="0.2">
      <c r="A20" s="10"/>
      <c r="B20" s="10"/>
      <c r="C20" s="10"/>
      <c r="D20" s="10"/>
      <c r="E20" s="10"/>
      <c r="F20" s="10"/>
      <c r="G20" s="10"/>
      <c r="H20" s="10"/>
      <c r="J20" s="60"/>
      <c r="X20" s="37"/>
      <c r="Y20" s="37"/>
      <c r="Z20" s="37"/>
      <c r="AA20" s="37"/>
      <c r="AB20" s="37"/>
      <c r="AC20" s="37"/>
      <c r="AD20" s="37"/>
      <c r="AE20" s="37"/>
    </row>
    <row r="21" spans="1:33" ht="24" x14ac:dyDescent="0.2">
      <c r="A21" s="10"/>
      <c r="B21" s="40" t="s">
        <v>16</v>
      </c>
      <c r="C21" s="41" t="s">
        <v>9</v>
      </c>
      <c r="D21" s="10"/>
      <c r="E21" s="10"/>
      <c r="F21" s="10"/>
      <c r="G21" s="10"/>
      <c r="H21" s="10"/>
      <c r="X21" s="37"/>
      <c r="Y21" s="37"/>
      <c r="Z21" s="37"/>
      <c r="AA21" s="37"/>
      <c r="AB21" s="37"/>
      <c r="AC21" s="37"/>
      <c r="AD21" s="37"/>
      <c r="AE21" s="37"/>
    </row>
    <row r="22" spans="1:33" ht="12" customHeight="1" x14ac:dyDescent="0.2">
      <c r="A22" s="10"/>
      <c r="B22" s="4" t="s">
        <v>13</v>
      </c>
      <c r="C22" s="35">
        <v>3.0599999999999999E-2</v>
      </c>
      <c r="D22" s="10"/>
      <c r="E22" s="10"/>
      <c r="F22" s="10"/>
      <c r="G22" s="10"/>
      <c r="H22" s="10"/>
      <c r="X22" s="37"/>
      <c r="Y22" s="80"/>
      <c r="Z22" s="80"/>
      <c r="AA22" s="80"/>
      <c r="AB22" s="80"/>
      <c r="AC22" s="80"/>
      <c r="AD22" s="80"/>
      <c r="AE22" s="59"/>
    </row>
    <row r="23" spans="1:33" x14ac:dyDescent="0.2">
      <c r="A23" s="10"/>
      <c r="B23" s="10"/>
      <c r="C23" s="10"/>
      <c r="D23" s="10"/>
      <c r="E23" s="10"/>
      <c r="F23" s="10"/>
      <c r="G23" s="10"/>
      <c r="H23" s="10"/>
      <c r="X23" s="37"/>
      <c r="Y23" s="80"/>
      <c r="Z23" s="80"/>
      <c r="AA23" s="80"/>
      <c r="AB23" s="80"/>
      <c r="AC23" s="80"/>
      <c r="AD23" s="80"/>
      <c r="AE23" s="59"/>
    </row>
    <row r="24" spans="1:33" ht="24" customHeight="1" x14ac:dyDescent="0.2">
      <c r="A24" s="10"/>
      <c r="B24" s="68" t="s">
        <v>17</v>
      </c>
      <c r="C24" s="68"/>
      <c r="D24" s="10"/>
      <c r="E24" s="10"/>
      <c r="F24" s="10"/>
      <c r="G24" s="10"/>
      <c r="H24" s="10"/>
      <c r="X24" s="43"/>
      <c r="Y24" s="83"/>
      <c r="Z24" s="83"/>
      <c r="AA24" s="83"/>
      <c r="AB24" s="83"/>
      <c r="AC24" s="43"/>
      <c r="AD24" s="37"/>
      <c r="AE24" s="56"/>
    </row>
    <row r="25" spans="1:33" x14ac:dyDescent="0.2">
      <c r="A25" s="10"/>
      <c r="B25" s="48"/>
      <c r="C25" s="49"/>
      <c r="D25" s="10"/>
      <c r="E25" s="10"/>
      <c r="F25" s="10"/>
      <c r="G25" s="10"/>
      <c r="H25" s="10"/>
      <c r="X25" s="43"/>
      <c r="Y25" s="43"/>
      <c r="Z25" s="43"/>
      <c r="AA25" s="43"/>
      <c r="AB25" s="43"/>
      <c r="AC25" s="43"/>
      <c r="AD25" s="43"/>
      <c r="AE25" s="43"/>
      <c r="AF25" s="38"/>
      <c r="AG25" s="38"/>
    </row>
    <row r="26" spans="1:33" x14ac:dyDescent="0.2">
      <c r="A26" s="10"/>
      <c r="B26" s="66" t="s">
        <v>14</v>
      </c>
      <c r="C26" s="69"/>
      <c r="D26" s="69"/>
      <c r="E26" s="69"/>
      <c r="F26" s="69"/>
      <c r="G26" s="67"/>
      <c r="H26" s="10"/>
      <c r="J26" s="70" t="s">
        <v>20</v>
      </c>
      <c r="K26" s="71"/>
      <c r="L26" s="71"/>
      <c r="M26" s="71"/>
      <c r="N26" s="71"/>
      <c r="O26" s="72"/>
      <c r="Q26" s="70" t="s">
        <v>18</v>
      </c>
      <c r="R26" s="71"/>
      <c r="S26" s="71"/>
      <c r="T26" s="71"/>
      <c r="U26" s="71"/>
      <c r="V26" s="72"/>
      <c r="X26" s="43"/>
      <c r="Y26" s="63" t="s">
        <v>10</v>
      </c>
      <c r="Z26" s="64"/>
      <c r="AA26" s="64"/>
      <c r="AB26" s="64"/>
      <c r="AC26" s="64"/>
      <c r="AD26" s="65"/>
      <c r="AE26" s="43"/>
      <c r="AF26" s="38"/>
      <c r="AG26" s="38"/>
    </row>
    <row r="27" spans="1:33" x14ac:dyDescent="0.2">
      <c r="A27" s="10"/>
      <c r="B27" s="28" t="s">
        <v>3</v>
      </c>
      <c r="C27" s="44" t="s">
        <v>4</v>
      </c>
      <c r="D27" s="45" t="s">
        <v>5</v>
      </c>
      <c r="E27" s="44" t="s">
        <v>6</v>
      </c>
      <c r="F27" s="45" t="s">
        <v>7</v>
      </c>
      <c r="G27" s="46" t="s">
        <v>8</v>
      </c>
      <c r="H27" s="10"/>
      <c r="J27" s="11" t="s">
        <v>3</v>
      </c>
      <c r="K27" s="12" t="s">
        <v>4</v>
      </c>
      <c r="L27" s="13" t="s">
        <v>5</v>
      </c>
      <c r="M27" s="12" t="s">
        <v>6</v>
      </c>
      <c r="N27" s="13" t="s">
        <v>7</v>
      </c>
      <c r="O27" s="14" t="s">
        <v>8</v>
      </c>
      <c r="Q27" s="11" t="s">
        <v>3</v>
      </c>
      <c r="R27" s="12" t="s">
        <v>4</v>
      </c>
      <c r="S27" s="13" t="s">
        <v>5</v>
      </c>
      <c r="T27" s="12" t="s">
        <v>6</v>
      </c>
      <c r="U27" s="13" t="s">
        <v>7</v>
      </c>
      <c r="V27" s="14" t="s">
        <v>8</v>
      </c>
      <c r="X27" s="43"/>
      <c r="Y27" s="11" t="s">
        <v>3</v>
      </c>
      <c r="Z27" s="12" t="s">
        <v>4</v>
      </c>
      <c r="AA27" s="13" t="s">
        <v>5</v>
      </c>
      <c r="AB27" s="12" t="s">
        <v>6</v>
      </c>
      <c r="AC27" s="13" t="s">
        <v>7</v>
      </c>
      <c r="AD27" s="14" t="s">
        <v>8</v>
      </c>
      <c r="AE27" s="43"/>
      <c r="AF27" s="38"/>
      <c r="AG27" s="38"/>
    </row>
    <row r="28" spans="1:33" x14ac:dyDescent="0.2">
      <c r="A28" s="10"/>
      <c r="B28" s="57" t="s">
        <v>34</v>
      </c>
      <c r="C28" s="18">
        <v>5662.85</v>
      </c>
      <c r="D28" s="58">
        <v>5967.26</v>
      </c>
      <c r="E28" s="18">
        <v>6184.73</v>
      </c>
      <c r="F28" s="18">
        <v>6561.65</v>
      </c>
      <c r="G28" s="19">
        <v>7011.04</v>
      </c>
      <c r="H28" s="10"/>
      <c r="J28" s="57" t="s">
        <v>34</v>
      </c>
      <c r="K28" s="23">
        <f>C28*$C$16</f>
        <v>5662.85</v>
      </c>
      <c r="L28" s="23">
        <f>D28*$C$16</f>
        <v>5967.26</v>
      </c>
      <c r="M28" s="23">
        <f>E28*$C$16</f>
        <v>6184.73</v>
      </c>
      <c r="N28" s="23">
        <f>F28*$C$16</f>
        <v>6561.65</v>
      </c>
      <c r="O28" s="23">
        <f>G28*$C$16</f>
        <v>7011.04</v>
      </c>
      <c r="Q28" s="57" t="s">
        <v>34</v>
      </c>
      <c r="R28" s="22">
        <f>IF(K28&gt;$B$39,$C$40,IF(K28&gt;$B$38,$C$39,IF(K28&gt;$B$37,$C$38,IF(K28&gt;$B$36,$C$37,IF(K28&gt;$B$35,$C$36,IF(K28&gt;0,$C$35,0))))))</f>
        <v>0.17899999999999999</v>
      </c>
      <c r="S28" s="22">
        <f>IF(L28&gt;$B$39,$C$40,IF(L28&gt;$B$38,$C$39,IF(L28&gt;$B$37,$C$38,IF(L28&gt;$B$36,$C$37,IF(L28&gt;$B$35,$C$36,IF(L28&gt;0,$C$35,0))))))</f>
        <v>0.17899999999999999</v>
      </c>
      <c r="T28" s="22">
        <f>IF(M28&gt;$B$39,$C$40,IF(M28&gt;$B$38,$C$39,IF(M28&gt;$B$37,$C$38,IF(M28&gt;$B$36,$C$37,IF(M28&gt;$B$35,$C$36,IF(M28&gt;0,$C$35,0))))))</f>
        <v>0.17899999999999999</v>
      </c>
      <c r="U28" s="22">
        <f>IF(N28&gt;$B$39,$C$40,IF(N28&gt;$B$38,$C$39,IF(N28&gt;$B$37,$C$38,IF(N28&gt;$B$36,$C$37,IF(N28&gt;$B$35,$C$36,IF(N28&gt;0,$C$35,0))))))</f>
        <v>0.17899999999999999</v>
      </c>
      <c r="V28" s="22">
        <f>IF(O28&gt;$B$39,$C$40,IF(O28&gt;$B$38,$C$39,IF(O28&gt;$B$37,$C$38,IF(O28&gt;$B$36,$C$37,IF(O28&gt;$B$35,$C$36,IF(O28&gt;0,$C$35,0))))))</f>
        <v>0.17899999999999999</v>
      </c>
      <c r="X28" s="43"/>
      <c r="Y28" s="57" t="s">
        <v>34</v>
      </c>
      <c r="Z28" s="21">
        <f>IF(R28&lt;1, (12*C28)* (1+$C$22+R28)*$C$16*$C$19/12, (( 12*C28)* (1+$C$22)+12*R28)*$C$16*$C$19/12)</f>
        <v>3424.8916800000006</v>
      </c>
      <c r="AA28" s="21">
        <f>IF(S28&lt;1, (12*D28)* (1+$C$22+S28)*$C$16*$C$19/12, (( 12*D28)* (1+$C$22)+12*S28)*$C$16*$C$19/12)</f>
        <v>3608.9988479999997</v>
      </c>
      <c r="AB28" s="21">
        <f t="shared" ref="AB28:AD31" si="0">IF(T28&lt;1, (12*E28)* (1+$C$22+T28)*$C$16*$C$19/12, (( 12*E28)* (1+$C$22)+12*T28)*$C$16*$C$19/12)</f>
        <v>3740.5247039999995</v>
      </c>
      <c r="AC28" s="21">
        <f t="shared" si="0"/>
        <v>3968.4859199999992</v>
      </c>
      <c r="AD28" s="21">
        <f t="shared" si="0"/>
        <v>4240.2769920000001</v>
      </c>
      <c r="AE28" s="43"/>
      <c r="AF28" s="38"/>
      <c r="AG28" s="38"/>
    </row>
    <row r="29" spans="1:33" x14ac:dyDescent="0.2">
      <c r="A29" s="10"/>
      <c r="B29" s="15" t="s">
        <v>35</v>
      </c>
      <c r="C29" s="16">
        <v>7380.67</v>
      </c>
      <c r="D29" s="17">
        <v>7975.05</v>
      </c>
      <c r="E29" s="16">
        <v>8496.92</v>
      </c>
      <c r="F29" s="16"/>
      <c r="G29" s="20"/>
      <c r="H29" s="10"/>
      <c r="J29" s="15" t="s">
        <v>35</v>
      </c>
      <c r="K29" s="23">
        <f t="shared" ref="K29:M31" si="1">C29*$C$16</f>
        <v>7380.67</v>
      </c>
      <c r="L29" s="23">
        <f t="shared" si="1"/>
        <v>7975.05</v>
      </c>
      <c r="M29" s="23">
        <f t="shared" si="1"/>
        <v>8496.92</v>
      </c>
      <c r="N29" s="23"/>
      <c r="O29" s="23"/>
      <c r="Q29" s="15" t="s">
        <v>35</v>
      </c>
      <c r="R29" s="22">
        <f t="shared" ref="R29:T31" si="2">IF(K29&gt;$B$39,$C$40,IF(K29&gt;$B$38,$C$39,IF(K29&gt;$B$37,$C$38,IF(K29&gt;$B$36,$C$37,IF(K29&gt;$B$35,$C$36,IF(K29&gt;0,$C$35,0))))))</f>
        <v>0.17899999999999999</v>
      </c>
      <c r="S29" s="22">
        <f t="shared" si="2"/>
        <v>0.17899999999999999</v>
      </c>
      <c r="T29" s="22">
        <f t="shared" si="2"/>
        <v>1443.92</v>
      </c>
      <c r="U29" s="22"/>
      <c r="V29" s="22"/>
      <c r="X29" s="43"/>
      <c r="Y29" s="15" t="s">
        <v>35</v>
      </c>
      <c r="Z29" s="21">
        <f>IF(R29&lt;1, (12*C29)* (1+$C$22+R29)*$C$16*$C$19/12, (( 12*C29)* (1+$C$22)+12*R29)*$C$16*$C$19/12)</f>
        <v>4463.829216000001</v>
      </c>
      <c r="AA29" s="21">
        <f t="shared" ref="AA29:AA31" si="3">IF(S29&lt;1, (12*D29)* (1+$C$22+S29)*$C$16*$C$19/12, (( 12*D29)* (1+$C$22)+12*S29)*$C$16*$C$19/12)</f>
        <v>4823.3102399999998</v>
      </c>
      <c r="AB29" s="21">
        <f t="shared" si="0"/>
        <v>5100.4228760000005</v>
      </c>
      <c r="AC29" s="21"/>
      <c r="AD29" s="21"/>
      <c r="AE29" s="43"/>
      <c r="AF29" s="38"/>
      <c r="AG29" s="38"/>
    </row>
    <row r="30" spans="1:33" s="27" customFormat="1" x14ac:dyDescent="0.2">
      <c r="A30" s="10"/>
      <c r="B30" s="24" t="s">
        <v>36</v>
      </c>
      <c r="C30" s="23">
        <v>9171.02</v>
      </c>
      <c r="D30" s="25">
        <v>9692.9</v>
      </c>
      <c r="E30" s="23">
        <v>10439.48</v>
      </c>
      <c r="F30" s="23"/>
      <c r="G30" s="26"/>
      <c r="H30" s="10"/>
      <c r="J30" s="24" t="s">
        <v>36</v>
      </c>
      <c r="K30" s="23">
        <f t="shared" si="1"/>
        <v>9171.02</v>
      </c>
      <c r="L30" s="23">
        <f t="shared" si="1"/>
        <v>9692.9</v>
      </c>
      <c r="M30" s="23">
        <f t="shared" si="1"/>
        <v>10439.48</v>
      </c>
      <c r="N30" s="23"/>
      <c r="O30" s="23"/>
      <c r="Q30" s="24" t="s">
        <v>36</v>
      </c>
      <c r="R30" s="22">
        <f t="shared" si="2"/>
        <v>1443.92</v>
      </c>
      <c r="S30" s="22">
        <f t="shared" si="2"/>
        <v>1443.92</v>
      </c>
      <c r="T30" s="22">
        <f t="shared" si="2"/>
        <v>1443.92</v>
      </c>
      <c r="U30" s="22"/>
      <c r="V30" s="22"/>
      <c r="X30" s="43"/>
      <c r="Y30" s="24" t="s">
        <v>36</v>
      </c>
      <c r="Z30" s="21">
        <f t="shared" ref="Z30:Z31" si="4">IF(R30&lt;1, (12*C30)* (1+$C$22+R30)*$C$16*$C$19/12, (( 12*C30)* (1+$C$22)+12*R30)*$C$16*$C$19/12)</f>
        <v>5447.7866060000006</v>
      </c>
      <c r="AA30" s="21">
        <f t="shared" si="3"/>
        <v>5716.71137</v>
      </c>
      <c r="AB30" s="21">
        <f t="shared" si="0"/>
        <v>6101.4240439999994</v>
      </c>
      <c r="AC30" s="21"/>
      <c r="AD30" s="21"/>
      <c r="AE30" s="43"/>
      <c r="AF30" s="39"/>
      <c r="AG30" s="39"/>
    </row>
    <row r="31" spans="1:33" x14ac:dyDescent="0.2">
      <c r="A31" s="10"/>
      <c r="B31" s="28" t="s">
        <v>37</v>
      </c>
      <c r="C31" s="29">
        <v>10736.69</v>
      </c>
      <c r="D31" s="30">
        <v>11483.24</v>
      </c>
      <c r="E31" s="29">
        <v>12077.6</v>
      </c>
      <c r="F31" s="29"/>
      <c r="G31" s="31"/>
      <c r="H31" s="10"/>
      <c r="J31" s="28" t="s">
        <v>37</v>
      </c>
      <c r="K31" s="32">
        <f t="shared" si="1"/>
        <v>10736.69</v>
      </c>
      <c r="L31" s="32">
        <f t="shared" si="1"/>
        <v>11483.24</v>
      </c>
      <c r="M31" s="32">
        <f t="shared" si="1"/>
        <v>12077.6</v>
      </c>
      <c r="N31" s="32"/>
      <c r="O31" s="32"/>
      <c r="Q31" s="28" t="s">
        <v>37</v>
      </c>
      <c r="R31" s="33">
        <f t="shared" si="2"/>
        <v>1443.92</v>
      </c>
      <c r="S31" s="33">
        <f t="shared" si="2"/>
        <v>1443.92</v>
      </c>
      <c r="T31" s="33">
        <f t="shared" si="2"/>
        <v>1443.92</v>
      </c>
      <c r="U31" s="33"/>
      <c r="V31" s="33"/>
      <c r="X31" s="43"/>
      <c r="Y31" s="28" t="s">
        <v>37</v>
      </c>
      <c r="Z31" s="34">
        <f t="shared" si="4"/>
        <v>6254.5763570000008</v>
      </c>
      <c r="AA31" s="34">
        <f t="shared" si="3"/>
        <v>6639.273572000001</v>
      </c>
      <c r="AB31" s="34">
        <f t="shared" si="0"/>
        <v>6945.5472799999998</v>
      </c>
      <c r="AC31" s="34"/>
      <c r="AD31" s="34"/>
      <c r="AE31" s="43"/>
      <c r="AF31" s="38"/>
      <c r="AG31" s="38"/>
    </row>
    <row r="32" spans="1:33" x14ac:dyDescent="0.2">
      <c r="A32" s="10"/>
      <c r="B32" s="10"/>
      <c r="C32" s="10"/>
      <c r="D32" s="10"/>
      <c r="E32" s="10"/>
      <c r="F32" s="10"/>
      <c r="G32" s="10"/>
      <c r="H32" s="10"/>
      <c r="X32" s="43"/>
      <c r="Y32" s="43"/>
      <c r="Z32" s="43"/>
      <c r="AA32" s="43"/>
      <c r="AB32" s="43"/>
      <c r="AC32" s="43"/>
      <c r="AD32" s="43"/>
      <c r="AE32" s="43"/>
      <c r="AF32" s="38"/>
      <c r="AG32" s="38"/>
    </row>
    <row r="33" spans="1:8" x14ac:dyDescent="0.2">
      <c r="A33" s="10"/>
      <c r="B33" s="66" t="s">
        <v>11</v>
      </c>
      <c r="C33" s="67"/>
      <c r="D33" s="10"/>
      <c r="E33" s="10"/>
      <c r="F33" s="10"/>
      <c r="G33" s="10"/>
      <c r="H33" s="10"/>
    </row>
    <row r="34" spans="1:8" x14ac:dyDescent="0.2">
      <c r="A34" s="10"/>
      <c r="B34" s="2" t="s">
        <v>1</v>
      </c>
      <c r="C34" s="3" t="s">
        <v>9</v>
      </c>
      <c r="D34" s="10"/>
      <c r="E34" s="10"/>
      <c r="F34" s="10"/>
      <c r="G34" s="10"/>
      <c r="H34" s="10"/>
    </row>
    <row r="35" spans="1:8" x14ac:dyDescent="0.2">
      <c r="A35" s="10"/>
      <c r="B35" s="6">
        <v>556</v>
      </c>
      <c r="C35" s="7">
        <v>0.28220000000000001</v>
      </c>
      <c r="D35" s="10"/>
      <c r="E35" s="10"/>
      <c r="F35" s="10"/>
      <c r="G35" s="10"/>
      <c r="H35" s="10"/>
    </row>
    <row r="36" spans="1:8" x14ac:dyDescent="0.2">
      <c r="A36" s="10"/>
      <c r="B36" s="6">
        <v>925.82</v>
      </c>
      <c r="C36" s="7">
        <v>0.25</v>
      </c>
      <c r="D36" s="10"/>
      <c r="E36" s="10"/>
      <c r="F36" s="10"/>
      <c r="G36" s="10"/>
      <c r="H36" s="10"/>
    </row>
    <row r="37" spans="1:8" x14ac:dyDescent="0.2">
      <c r="A37" s="10"/>
      <c r="B37" s="6">
        <v>2000</v>
      </c>
      <c r="C37" s="7">
        <v>0.21099999999999999</v>
      </c>
      <c r="D37" s="10"/>
      <c r="E37" s="10"/>
      <c r="F37" s="10"/>
      <c r="G37" s="10"/>
      <c r="H37" s="10"/>
    </row>
    <row r="38" spans="1:8" x14ac:dyDescent="0.2">
      <c r="A38" s="10"/>
      <c r="B38" s="6">
        <v>5512.5</v>
      </c>
      <c r="C38" s="7">
        <v>0.21099999999999999</v>
      </c>
      <c r="D38" s="10"/>
      <c r="E38" s="10"/>
      <c r="F38" s="10"/>
      <c r="G38" s="10"/>
      <c r="H38" s="10"/>
    </row>
    <row r="39" spans="1:8" x14ac:dyDescent="0.2">
      <c r="A39" s="10"/>
      <c r="B39" s="6">
        <v>8050</v>
      </c>
      <c r="C39" s="7">
        <v>0.17899999999999999</v>
      </c>
      <c r="D39" s="10"/>
      <c r="E39" s="10"/>
      <c r="F39" s="10"/>
      <c r="G39" s="10"/>
      <c r="H39" s="10"/>
    </row>
    <row r="40" spans="1:8" x14ac:dyDescent="0.2">
      <c r="A40" s="10"/>
      <c r="B40" s="8" t="s">
        <v>2</v>
      </c>
      <c r="C40" s="9">
        <v>1443.92</v>
      </c>
      <c r="D40" s="10"/>
      <c r="E40" s="10"/>
      <c r="F40" s="10"/>
      <c r="G40" s="10"/>
      <c r="H40" s="10"/>
    </row>
    <row r="41" spans="1:8" x14ac:dyDescent="0.2">
      <c r="A41" s="10"/>
      <c r="B41" s="10"/>
      <c r="C41" s="10"/>
      <c r="D41" s="10"/>
      <c r="E41" s="10"/>
      <c r="F41" s="10"/>
      <c r="G41" s="10"/>
      <c r="H41" s="10"/>
    </row>
  </sheetData>
  <mergeCells count="9">
    <mergeCell ref="B33:C33"/>
    <mergeCell ref="B13:C13"/>
    <mergeCell ref="Y22:AD23"/>
    <mergeCell ref="B24:C24"/>
    <mergeCell ref="Y24:AB24"/>
    <mergeCell ref="B26:G26"/>
    <mergeCell ref="J26:O26"/>
    <mergeCell ref="Q26:V26"/>
    <mergeCell ref="Y26:AD2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071F858F499B642B9867CD4E0D508D2" ma:contentTypeVersion="1" ma:contentTypeDescription="Ein neues Dokument erstellen." ma:contentTypeScope="" ma:versionID="8217fcf3fbda3a29502475c54a3fca39">
  <xsd:schema xmlns:xsd="http://www.w3.org/2001/XMLSchema" xmlns:xs="http://www.w3.org/2001/XMLSchema" xmlns:p="http://schemas.microsoft.com/office/2006/metadata/properties" xmlns:ns2="a41d8d41-5d92-4712-9949-0a43d92f6cc1" targetNamespace="http://schemas.microsoft.com/office/2006/metadata/properties" ma:root="true" ma:fieldsID="104dcd6223f5ea343b7fb953fceaa794" ns2:_="">
    <xsd:import namespace="a41d8d41-5d92-4712-9949-0a43d92f6cc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d8d41-5d92-4712-9949-0a43d92f6cc1"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C09301-33D3-42BE-847A-61686C57697E}">
  <ds:schemaRefs>
    <ds:schemaRef ds:uri="http://schemas.microsoft.com/sharepoint/v3/contenttype/forms"/>
  </ds:schemaRefs>
</ds:datastoreItem>
</file>

<file path=customXml/itemProps2.xml><?xml version="1.0" encoding="utf-8"?>
<ds:datastoreItem xmlns:ds="http://schemas.openxmlformats.org/officeDocument/2006/customXml" ds:itemID="{6D20B9B9-175E-449D-B31D-E66F27A99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d8d41-5d92-4712-9949-0a43d92f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A13AD5-85AE-42EC-BD81-72CC39FAE950}">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a41d8d41-5d92-4712-9949-0a43d92f6cc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TV-L Ärzte ab Dez. 22</vt:lpstr>
      <vt:lpstr>TV-L Ärzte ab Jul. 23</vt:lpstr>
      <vt:lpstr>TV-L Ärzte ab Dez. 23</vt:lpstr>
      <vt:lpstr>TV-L Ärzte ab Jan. 24</vt:lpstr>
      <vt:lpstr>TV-L Ärzte ab Jul. 24</vt:lpstr>
      <vt:lpstr>TV-L Ärzte ab Nov. 24</vt:lpstr>
      <vt:lpstr>TV-L Ärzte ab Feb. 25</vt:lpstr>
      <vt:lpstr>TV-L Ärzte ab Juli 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02_Anlage zur Dokumentation VKO Personal-TV_Personalkosten</dc:title>
  <dc:creator/>
  <cp:lastModifiedBy/>
  <dcterms:created xsi:type="dcterms:W3CDTF">2015-06-05T18:19:34Z</dcterms:created>
  <dcterms:modified xsi:type="dcterms:W3CDTF">2025-09-10T12:37:29Z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0x0101004071F858F499B642B9867CD4E0D508D2</vt:lpwstr>
  </property>
</Properties>
</file>